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cretaria\Trabajos diseño\Revisar\"/>
    </mc:Choice>
  </mc:AlternateContent>
  <xr:revisionPtr revIDLastSave="0" documentId="13_ncr:1_{B58264E0-743E-4051-B74A-BD13EDB24542}" xr6:coauthVersionLast="47" xr6:coauthVersionMax="47" xr10:uidLastSave="{00000000-0000-0000-0000-000000000000}"/>
  <bookViews>
    <workbookView xWindow="180" yWindow="300" windowWidth="20130" windowHeight="15360" tabRatio="893" xr2:uid="{A449C8DE-CB7C-4A5E-98AC-F7773EAE6962}"/>
  </bookViews>
  <sheets>
    <sheet name="CARATULA" sheetId="1" r:id="rId1"/>
    <sheet name="FILIACIÓN" sheetId="2" r:id="rId2"/>
    <sheet name="Asistencia 1er Trimestre" sheetId="3" r:id="rId3"/>
    <sheet name="Eval. 1er trim." sheetId="4" r:id="rId4"/>
    <sheet name="Estadistica 1er Trimestre" sheetId="6" r:id="rId5"/>
    <sheet name="Asistencia 2do Trimestre" sheetId="7" r:id="rId6"/>
    <sheet name="Eval. 2do trim." sheetId="8" r:id="rId7"/>
    <sheet name="Estadistica 2do Trimestre" sheetId="9" r:id="rId8"/>
    <sheet name="Asistencia 3er Trimestre" sheetId="10" r:id="rId9"/>
    <sheet name="Eval. 3er trim." sheetId="11" r:id="rId10"/>
    <sheet name="Estadistica 3er Trimestre" sheetId="12" r:id="rId11"/>
    <sheet name="Boletin" sheetId="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H9" i="5"/>
  <c r="H10" i="5"/>
  <c r="H11" i="5"/>
  <c r="H12" i="5"/>
  <c r="H13" i="5"/>
  <c r="H14" i="5"/>
  <c r="H15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7" i="5"/>
  <c r="G8" i="5"/>
  <c r="G9" i="5"/>
  <c r="G10" i="5"/>
  <c r="G11" i="5"/>
  <c r="G12" i="5"/>
  <c r="G13" i="5"/>
  <c r="G14" i="5"/>
  <c r="G15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7" i="5"/>
  <c r="F4" i="5"/>
  <c r="F3" i="5"/>
  <c r="F2" i="5"/>
  <c r="C4" i="5"/>
  <c r="C3" i="5"/>
  <c r="C2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7" i="5"/>
  <c r="E8" i="5"/>
  <c r="E9" i="5"/>
  <c r="E10" i="5"/>
  <c r="E11" i="5"/>
  <c r="E12" i="5"/>
  <c r="E13" i="5"/>
  <c r="E14" i="5"/>
  <c r="E15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7" i="5"/>
  <c r="K4" i="12"/>
  <c r="I4" i="12"/>
  <c r="AE4" i="11"/>
  <c r="V4" i="11"/>
  <c r="AG46" i="10"/>
  <c r="Y46" i="10"/>
  <c r="AG4" i="10"/>
  <c r="Y4" i="10"/>
  <c r="K4" i="9"/>
  <c r="I4" i="9"/>
  <c r="AE4" i="8"/>
  <c r="V4" i="8"/>
  <c r="AG46" i="7"/>
  <c r="Y46" i="7"/>
  <c r="AG4" i="7"/>
  <c r="Y4" i="7"/>
  <c r="E9" i="12"/>
  <c r="E8" i="12"/>
  <c r="C4" i="12"/>
  <c r="I3" i="12"/>
  <c r="C3" i="12"/>
  <c r="I2" i="12"/>
  <c r="C2" i="12"/>
  <c r="AD43" i="11"/>
  <c r="AF43" i="11" s="1"/>
  <c r="AA43" i="11"/>
  <c r="P43" i="11"/>
  <c r="E43" i="11"/>
  <c r="A43" i="11"/>
  <c r="AD42" i="11"/>
  <c r="AF42" i="11" s="1"/>
  <c r="AA42" i="11"/>
  <c r="P42" i="11"/>
  <c r="E42" i="11"/>
  <c r="A42" i="11"/>
  <c r="AD41" i="11"/>
  <c r="AA41" i="11"/>
  <c r="P41" i="11"/>
  <c r="E41" i="11"/>
  <c r="AF41" i="11" s="1"/>
  <c r="A41" i="11"/>
  <c r="AD40" i="11"/>
  <c r="AF40" i="11" s="1"/>
  <c r="AA40" i="11"/>
  <c r="P40" i="11"/>
  <c r="E40" i="11"/>
  <c r="A40" i="11"/>
  <c r="AD39" i="11"/>
  <c r="AF39" i="11" s="1"/>
  <c r="AA39" i="11"/>
  <c r="P39" i="11"/>
  <c r="E39" i="11"/>
  <c r="A39" i="11"/>
  <c r="AD38" i="11"/>
  <c r="AF38" i="11" s="1"/>
  <c r="AA38" i="11"/>
  <c r="P38" i="11"/>
  <c r="E38" i="11"/>
  <c r="A38" i="11"/>
  <c r="AD37" i="11"/>
  <c r="AA37" i="11"/>
  <c r="P37" i="11"/>
  <c r="E37" i="11"/>
  <c r="AF37" i="11" s="1"/>
  <c r="A37" i="11"/>
  <c r="AD36" i="11"/>
  <c r="AF36" i="11" s="1"/>
  <c r="AA36" i="11"/>
  <c r="P36" i="11"/>
  <c r="E36" i="11"/>
  <c r="A36" i="11"/>
  <c r="AD35" i="11"/>
  <c r="AF35" i="11" s="1"/>
  <c r="AA35" i="11"/>
  <c r="P35" i="11"/>
  <c r="E35" i="11"/>
  <c r="A35" i="11"/>
  <c r="AD34" i="11"/>
  <c r="AF34" i="11" s="1"/>
  <c r="AA34" i="11"/>
  <c r="P34" i="11"/>
  <c r="E34" i="11"/>
  <c r="A34" i="11"/>
  <c r="AD33" i="11"/>
  <c r="AA33" i="11"/>
  <c r="P33" i="11"/>
  <c r="E33" i="11"/>
  <c r="AF33" i="11" s="1"/>
  <c r="A33" i="11"/>
  <c r="AD32" i="11"/>
  <c r="AF32" i="11" s="1"/>
  <c r="AA32" i="11"/>
  <c r="P32" i="11"/>
  <c r="E32" i="11"/>
  <c r="A32" i="11"/>
  <c r="AD31" i="11"/>
  <c r="AF31" i="11" s="1"/>
  <c r="AA31" i="11"/>
  <c r="P31" i="11"/>
  <c r="E31" i="11"/>
  <c r="A31" i="11"/>
  <c r="AD30" i="11"/>
  <c r="AF30" i="11" s="1"/>
  <c r="AA30" i="11"/>
  <c r="P30" i="11"/>
  <c r="E30" i="11"/>
  <c r="A30" i="11"/>
  <c r="AD29" i="11"/>
  <c r="AA29" i="11"/>
  <c r="P29" i="11"/>
  <c r="E29" i="11"/>
  <c r="AF29" i="11" s="1"/>
  <c r="A29" i="11"/>
  <c r="AD28" i="11"/>
  <c r="AF28" i="11" s="1"/>
  <c r="AA28" i="11"/>
  <c r="P28" i="11"/>
  <c r="E28" i="11"/>
  <c r="A28" i="11"/>
  <c r="AD27" i="11"/>
  <c r="AF27" i="11" s="1"/>
  <c r="AA27" i="11"/>
  <c r="P27" i="11"/>
  <c r="E27" i="11"/>
  <c r="A27" i="11"/>
  <c r="AD26" i="11"/>
  <c r="AF26" i="11" s="1"/>
  <c r="AA26" i="11"/>
  <c r="P26" i="11"/>
  <c r="E26" i="11"/>
  <c r="A26" i="11"/>
  <c r="AD25" i="11"/>
  <c r="AA25" i="11"/>
  <c r="P25" i="11"/>
  <c r="E25" i="11"/>
  <c r="AF25" i="11" s="1"/>
  <c r="A25" i="11"/>
  <c r="AD24" i="11"/>
  <c r="AF24" i="11" s="1"/>
  <c r="AA24" i="11"/>
  <c r="P24" i="11"/>
  <c r="E24" i="11"/>
  <c r="A24" i="11"/>
  <c r="AD23" i="11"/>
  <c r="AF23" i="11" s="1"/>
  <c r="AA23" i="11"/>
  <c r="P23" i="11"/>
  <c r="E23" i="11"/>
  <c r="A23" i="11"/>
  <c r="AD22" i="11"/>
  <c r="AF22" i="11" s="1"/>
  <c r="AA22" i="11"/>
  <c r="P22" i="11"/>
  <c r="E22" i="11"/>
  <c r="A22" i="11"/>
  <c r="AD21" i="11"/>
  <c r="AA21" i="11"/>
  <c r="P21" i="11"/>
  <c r="E21" i="11"/>
  <c r="AF21" i="11" s="1"/>
  <c r="A21" i="11"/>
  <c r="AD20" i="11"/>
  <c r="AF20" i="11" s="1"/>
  <c r="AA20" i="11"/>
  <c r="P20" i="11"/>
  <c r="E20" i="11"/>
  <c r="A20" i="11"/>
  <c r="AD19" i="11"/>
  <c r="AF19" i="11" s="1"/>
  <c r="AA19" i="11"/>
  <c r="P19" i="11"/>
  <c r="E19" i="11"/>
  <c r="A19" i="11"/>
  <c r="AD18" i="11"/>
  <c r="AF18" i="11" s="1"/>
  <c r="AA18" i="11"/>
  <c r="P18" i="11"/>
  <c r="E18" i="11"/>
  <c r="A18" i="11"/>
  <c r="AD17" i="11"/>
  <c r="AA17" i="11"/>
  <c r="P17" i="11"/>
  <c r="E17" i="11"/>
  <c r="AF17" i="11" s="1"/>
  <c r="A17" i="11"/>
  <c r="AD16" i="11"/>
  <c r="AF16" i="11" s="1"/>
  <c r="AA16" i="11"/>
  <c r="P16" i="11"/>
  <c r="E16" i="11"/>
  <c r="A16" i="11"/>
  <c r="AD15" i="11"/>
  <c r="AF15" i="11" s="1"/>
  <c r="AA15" i="11"/>
  <c r="P15" i="11"/>
  <c r="E15" i="11"/>
  <c r="A15" i="11"/>
  <c r="AD14" i="11"/>
  <c r="AF14" i="11" s="1"/>
  <c r="AA14" i="11"/>
  <c r="P14" i="11"/>
  <c r="E14" i="11"/>
  <c r="A14" i="11"/>
  <c r="AD13" i="11"/>
  <c r="AA13" i="11"/>
  <c r="P13" i="11"/>
  <c r="E13" i="11"/>
  <c r="AF13" i="11" s="1"/>
  <c r="A13" i="11"/>
  <c r="AD12" i="11"/>
  <c r="AF12" i="11" s="1"/>
  <c r="AA12" i="11"/>
  <c r="P12" i="11"/>
  <c r="E12" i="11"/>
  <c r="A12" i="11"/>
  <c r="AD11" i="11"/>
  <c r="AF11" i="11" s="1"/>
  <c r="AA11" i="11"/>
  <c r="P11" i="11"/>
  <c r="E11" i="11"/>
  <c r="A11" i="11"/>
  <c r="AD10" i="11"/>
  <c r="AF10" i="11" s="1"/>
  <c r="AA10" i="11"/>
  <c r="P10" i="11"/>
  <c r="E10" i="11"/>
  <c r="A10" i="11"/>
  <c r="AD9" i="11"/>
  <c r="AA9" i="11"/>
  <c r="P9" i="11"/>
  <c r="E9" i="11"/>
  <c r="AF9" i="11" s="1"/>
  <c r="A9" i="11"/>
  <c r="AD8" i="11"/>
  <c r="AF8" i="11" s="1"/>
  <c r="AA8" i="11"/>
  <c r="P8" i="11"/>
  <c r="E8" i="11"/>
  <c r="A8" i="11"/>
  <c r="C4" i="11"/>
  <c r="V3" i="11"/>
  <c r="C3" i="11"/>
  <c r="V2" i="11"/>
  <c r="C2" i="11"/>
  <c r="AJ84" i="10"/>
  <c r="AI84" i="10"/>
  <c r="AH84" i="10"/>
  <c r="AG84" i="10"/>
  <c r="AK84" i="10" s="1"/>
  <c r="E84" i="10"/>
  <c r="C84" i="10"/>
  <c r="B84" i="10"/>
  <c r="AK83" i="10"/>
  <c r="AJ83" i="10"/>
  <c r="AI83" i="10"/>
  <c r="AH83" i="10"/>
  <c r="AG83" i="10"/>
  <c r="E83" i="10"/>
  <c r="C83" i="10"/>
  <c r="B83" i="10"/>
  <c r="AJ82" i="10"/>
  <c r="AI82" i="10"/>
  <c r="AH82" i="10"/>
  <c r="AG82" i="10"/>
  <c r="AK82" i="10" s="1"/>
  <c r="E82" i="10"/>
  <c r="C82" i="10"/>
  <c r="B82" i="10"/>
  <c r="AJ81" i="10"/>
  <c r="AI81" i="10"/>
  <c r="AH81" i="10"/>
  <c r="AG81" i="10"/>
  <c r="AK81" i="10" s="1"/>
  <c r="E81" i="10"/>
  <c r="C81" i="10"/>
  <c r="B81" i="10"/>
  <c r="AK80" i="10"/>
  <c r="AJ80" i="10"/>
  <c r="AI80" i="10"/>
  <c r="AH80" i="10"/>
  <c r="AG80" i="10"/>
  <c r="E80" i="10"/>
  <c r="C80" i="10"/>
  <c r="B80" i="10"/>
  <c r="AJ79" i="10"/>
  <c r="AI79" i="10"/>
  <c r="AH79" i="10"/>
  <c r="AG79" i="10"/>
  <c r="AK79" i="10" s="1"/>
  <c r="E79" i="10"/>
  <c r="C79" i="10"/>
  <c r="B79" i="10"/>
  <c r="AJ78" i="10"/>
  <c r="AI78" i="10"/>
  <c r="AH78" i="10"/>
  <c r="AG78" i="10"/>
  <c r="AK78" i="10" s="1"/>
  <c r="E78" i="10"/>
  <c r="C78" i="10"/>
  <c r="B78" i="10"/>
  <c r="AK77" i="10"/>
  <c r="AJ77" i="10"/>
  <c r="AI77" i="10"/>
  <c r="AH77" i="10"/>
  <c r="AG77" i="10"/>
  <c r="E77" i="10"/>
  <c r="C77" i="10"/>
  <c r="B77" i="10"/>
  <c r="AJ76" i="10"/>
  <c r="AI76" i="10"/>
  <c r="AH76" i="10"/>
  <c r="AG76" i="10"/>
  <c r="AK76" i="10" s="1"/>
  <c r="E76" i="10"/>
  <c r="C76" i="10"/>
  <c r="B76" i="10"/>
  <c r="AJ75" i="10"/>
  <c r="AI75" i="10"/>
  <c r="AH75" i="10"/>
  <c r="AG75" i="10"/>
  <c r="AK75" i="10" s="1"/>
  <c r="E75" i="10"/>
  <c r="C75" i="10"/>
  <c r="B75" i="10"/>
  <c r="AK74" i="10"/>
  <c r="AJ74" i="10"/>
  <c r="AI74" i="10"/>
  <c r="AH74" i="10"/>
  <c r="AG74" i="10"/>
  <c r="E74" i="10"/>
  <c r="C74" i="10"/>
  <c r="B74" i="10"/>
  <c r="AJ73" i="10"/>
  <c r="AI73" i="10"/>
  <c r="AH73" i="10"/>
  <c r="AG73" i="10"/>
  <c r="AK73" i="10" s="1"/>
  <c r="E73" i="10"/>
  <c r="C73" i="10"/>
  <c r="B73" i="10"/>
  <c r="AJ72" i="10"/>
  <c r="AI72" i="10"/>
  <c r="AH72" i="10"/>
  <c r="AG72" i="10"/>
  <c r="AK72" i="10" s="1"/>
  <c r="E72" i="10"/>
  <c r="C72" i="10"/>
  <c r="B72" i="10"/>
  <c r="AK71" i="10"/>
  <c r="AJ71" i="10"/>
  <c r="AI71" i="10"/>
  <c r="AH71" i="10"/>
  <c r="AG71" i="10"/>
  <c r="E71" i="10"/>
  <c r="C71" i="10"/>
  <c r="B71" i="10"/>
  <c r="AJ70" i="10"/>
  <c r="AI70" i="10"/>
  <c r="AH70" i="10"/>
  <c r="AG70" i="10"/>
  <c r="AK70" i="10" s="1"/>
  <c r="E70" i="10"/>
  <c r="C70" i="10"/>
  <c r="B70" i="10"/>
  <c r="AJ69" i="10"/>
  <c r="AI69" i="10"/>
  <c r="AH69" i="10"/>
  <c r="AG69" i="10"/>
  <c r="AK69" i="10" s="1"/>
  <c r="E69" i="10"/>
  <c r="C69" i="10"/>
  <c r="B69" i="10"/>
  <c r="AK68" i="10"/>
  <c r="AJ68" i="10"/>
  <c r="AI68" i="10"/>
  <c r="AH68" i="10"/>
  <c r="AG68" i="10"/>
  <c r="E68" i="10"/>
  <c r="C68" i="10"/>
  <c r="B68" i="10"/>
  <c r="AJ67" i="10"/>
  <c r="AI67" i="10"/>
  <c r="AH67" i="10"/>
  <c r="AG67" i="10"/>
  <c r="AK67" i="10" s="1"/>
  <c r="E67" i="10"/>
  <c r="C67" i="10"/>
  <c r="B67" i="10"/>
  <c r="AJ66" i="10"/>
  <c r="AI66" i="10"/>
  <c r="AH66" i="10"/>
  <c r="AG66" i="10"/>
  <c r="AK66" i="10" s="1"/>
  <c r="E66" i="10"/>
  <c r="C66" i="10"/>
  <c r="B66" i="10"/>
  <c r="AK65" i="10"/>
  <c r="AJ65" i="10"/>
  <c r="AI65" i="10"/>
  <c r="AH65" i="10"/>
  <c r="AG65" i="10"/>
  <c r="E65" i="10"/>
  <c r="C65" i="10"/>
  <c r="B65" i="10"/>
  <c r="AJ64" i="10"/>
  <c r="AI64" i="10"/>
  <c r="AH64" i="10"/>
  <c r="AG64" i="10"/>
  <c r="AK64" i="10" s="1"/>
  <c r="E64" i="10"/>
  <c r="C64" i="10"/>
  <c r="B64" i="10"/>
  <c r="AJ63" i="10"/>
  <c r="AI63" i="10"/>
  <c r="AH63" i="10"/>
  <c r="AG63" i="10"/>
  <c r="AK63" i="10" s="1"/>
  <c r="E63" i="10"/>
  <c r="C63" i="10"/>
  <c r="B63" i="10"/>
  <c r="AK62" i="10"/>
  <c r="AJ62" i="10"/>
  <c r="AI62" i="10"/>
  <c r="AH62" i="10"/>
  <c r="AG62" i="10"/>
  <c r="E62" i="10"/>
  <c r="C62" i="10"/>
  <c r="B62" i="10"/>
  <c r="AJ61" i="10"/>
  <c r="AI61" i="10"/>
  <c r="AH61" i="10"/>
  <c r="AG61" i="10"/>
  <c r="AK61" i="10" s="1"/>
  <c r="E61" i="10"/>
  <c r="C61" i="10"/>
  <c r="B61" i="10"/>
  <c r="AJ60" i="10"/>
  <c r="AI60" i="10"/>
  <c r="AH60" i="10"/>
  <c r="AG60" i="10"/>
  <c r="AK60" i="10" s="1"/>
  <c r="E60" i="10"/>
  <c r="C60" i="10"/>
  <c r="B60" i="10"/>
  <c r="AK59" i="10"/>
  <c r="AJ59" i="10"/>
  <c r="AI59" i="10"/>
  <c r="AH59" i="10"/>
  <c r="AG59" i="10"/>
  <c r="E59" i="10"/>
  <c r="C59" i="10"/>
  <c r="B59" i="10"/>
  <c r="AJ58" i="10"/>
  <c r="AI58" i="10"/>
  <c r="AH58" i="10"/>
  <c r="AG58" i="10"/>
  <c r="AK58" i="10" s="1"/>
  <c r="E58" i="10"/>
  <c r="C58" i="10"/>
  <c r="B58" i="10"/>
  <c r="AJ57" i="10"/>
  <c r="AI57" i="10"/>
  <c r="AH57" i="10"/>
  <c r="AG57" i="10"/>
  <c r="AK57" i="10" s="1"/>
  <c r="E57" i="10"/>
  <c r="C57" i="10"/>
  <c r="B57" i="10"/>
  <c r="AK56" i="10"/>
  <c r="AJ56" i="10"/>
  <c r="AI56" i="10"/>
  <c r="AH56" i="10"/>
  <c r="AG56" i="10"/>
  <c r="E56" i="10"/>
  <c r="C56" i="10"/>
  <c r="B56" i="10"/>
  <c r="AJ55" i="10"/>
  <c r="AI55" i="10"/>
  <c r="AH55" i="10"/>
  <c r="AG55" i="10"/>
  <c r="AK55" i="10" s="1"/>
  <c r="E55" i="10"/>
  <c r="C55" i="10"/>
  <c r="B55" i="10"/>
  <c r="AJ54" i="10"/>
  <c r="AI54" i="10"/>
  <c r="AH54" i="10"/>
  <c r="AG54" i="10"/>
  <c r="AK54" i="10" s="1"/>
  <c r="E54" i="10"/>
  <c r="C54" i="10"/>
  <c r="B54" i="10"/>
  <c r="AK53" i="10"/>
  <c r="AJ53" i="10"/>
  <c r="AI53" i="10"/>
  <c r="AH53" i="10"/>
  <c r="AG53" i="10"/>
  <c r="E53" i="10"/>
  <c r="C53" i="10"/>
  <c r="B53" i="10"/>
  <c r="AJ52" i="10"/>
  <c r="AI52" i="10"/>
  <c r="AH52" i="10"/>
  <c r="AG52" i="10"/>
  <c r="AK52" i="10" s="1"/>
  <c r="E52" i="10"/>
  <c r="C52" i="10"/>
  <c r="B52" i="10"/>
  <c r="AJ51" i="10"/>
  <c r="AI51" i="10"/>
  <c r="AH51" i="10"/>
  <c r="AG51" i="10"/>
  <c r="AK51" i="10" s="1"/>
  <c r="E51" i="10"/>
  <c r="C51" i="10"/>
  <c r="B51" i="10"/>
  <c r="AK50" i="10"/>
  <c r="AJ50" i="10"/>
  <c r="AI50" i="10"/>
  <c r="AH50" i="10"/>
  <c r="AG50" i="10"/>
  <c r="E50" i="10"/>
  <c r="C50" i="10"/>
  <c r="B50" i="10"/>
  <c r="AJ49" i="10"/>
  <c r="AI49" i="10"/>
  <c r="AH49" i="10"/>
  <c r="AG49" i="10"/>
  <c r="AK49" i="10" s="1"/>
  <c r="E49" i="10"/>
  <c r="C49" i="10"/>
  <c r="B49" i="10"/>
  <c r="D46" i="10"/>
  <c r="Y45" i="10"/>
  <c r="D45" i="10"/>
  <c r="Y44" i="10"/>
  <c r="D44" i="10"/>
  <c r="AJ42" i="10"/>
  <c r="AK42" i="10" s="1"/>
  <c r="AI42" i="10"/>
  <c r="AH42" i="10"/>
  <c r="AG42" i="10"/>
  <c r="E42" i="10"/>
  <c r="C42" i="10"/>
  <c r="B43" i="11" s="1"/>
  <c r="B42" i="10"/>
  <c r="AJ41" i="10"/>
  <c r="AI41" i="10"/>
  <c r="AH41" i="10"/>
  <c r="AG41" i="10"/>
  <c r="AK41" i="10" s="1"/>
  <c r="E41" i="10"/>
  <c r="C41" i="10"/>
  <c r="B42" i="11" s="1"/>
  <c r="B41" i="10"/>
  <c r="AJ40" i="10"/>
  <c r="AI40" i="10"/>
  <c r="AH40" i="10"/>
  <c r="AG40" i="10"/>
  <c r="AK40" i="10" s="1"/>
  <c r="E40" i="10"/>
  <c r="C40" i="10"/>
  <c r="B41" i="11" s="1"/>
  <c r="B40" i="10"/>
  <c r="AJ39" i="10"/>
  <c r="AK39" i="10" s="1"/>
  <c r="AI39" i="10"/>
  <c r="AH39" i="10"/>
  <c r="AG39" i="10"/>
  <c r="E39" i="10"/>
  <c r="C39" i="10"/>
  <c r="B40" i="11" s="1"/>
  <c r="B39" i="10"/>
  <c r="AJ38" i="10"/>
  <c r="AI38" i="10"/>
  <c r="AH38" i="10"/>
  <c r="AG38" i="10"/>
  <c r="AK38" i="10" s="1"/>
  <c r="E38" i="10"/>
  <c r="C38" i="10"/>
  <c r="B39" i="11" s="1"/>
  <c r="B38" i="10"/>
  <c r="AJ37" i="10"/>
  <c r="AI37" i="10"/>
  <c r="AH37" i="10"/>
  <c r="AG37" i="10"/>
  <c r="AK37" i="10" s="1"/>
  <c r="E37" i="10"/>
  <c r="C37" i="10"/>
  <c r="B38" i="11" s="1"/>
  <c r="B37" i="10"/>
  <c r="AJ36" i="10"/>
  <c r="AK36" i="10" s="1"/>
  <c r="AI36" i="10"/>
  <c r="AH36" i="10"/>
  <c r="AG36" i="10"/>
  <c r="E36" i="10"/>
  <c r="C36" i="10"/>
  <c r="B37" i="11" s="1"/>
  <c r="B36" i="10"/>
  <c r="AJ35" i="10"/>
  <c r="AI35" i="10"/>
  <c r="AH35" i="10"/>
  <c r="AG35" i="10"/>
  <c r="AK35" i="10" s="1"/>
  <c r="E35" i="10"/>
  <c r="C35" i="10"/>
  <c r="B36" i="11" s="1"/>
  <c r="B35" i="10"/>
  <c r="AJ34" i="10"/>
  <c r="AI34" i="10"/>
  <c r="AH34" i="10"/>
  <c r="AG34" i="10"/>
  <c r="AK34" i="10" s="1"/>
  <c r="E34" i="10"/>
  <c r="C34" i="10"/>
  <c r="B35" i="11" s="1"/>
  <c r="B34" i="10"/>
  <c r="AJ33" i="10"/>
  <c r="AK33" i="10" s="1"/>
  <c r="AI33" i="10"/>
  <c r="AH33" i="10"/>
  <c r="AG33" i="10"/>
  <c r="E33" i="10"/>
  <c r="C33" i="10"/>
  <c r="B34" i="11" s="1"/>
  <c r="B33" i="10"/>
  <c r="AJ32" i="10"/>
  <c r="AI32" i="10"/>
  <c r="AH32" i="10"/>
  <c r="AG32" i="10"/>
  <c r="AK32" i="10" s="1"/>
  <c r="E32" i="10"/>
  <c r="C32" i="10"/>
  <c r="B33" i="11" s="1"/>
  <c r="B32" i="10"/>
  <c r="AJ31" i="10"/>
  <c r="AI31" i="10"/>
  <c r="AH31" i="10"/>
  <c r="AG31" i="10"/>
  <c r="AK31" i="10" s="1"/>
  <c r="E31" i="10"/>
  <c r="C31" i="10"/>
  <c r="B32" i="11" s="1"/>
  <c r="B31" i="10"/>
  <c r="AJ30" i="10"/>
  <c r="AK30" i="10" s="1"/>
  <c r="AI30" i="10"/>
  <c r="AH30" i="10"/>
  <c r="AG30" i="10"/>
  <c r="E30" i="10"/>
  <c r="C30" i="10"/>
  <c r="B31" i="11" s="1"/>
  <c r="B30" i="10"/>
  <c r="AJ29" i="10"/>
  <c r="AI29" i="10"/>
  <c r="AH29" i="10"/>
  <c r="AG29" i="10"/>
  <c r="AK29" i="10" s="1"/>
  <c r="E29" i="10"/>
  <c r="C29" i="10"/>
  <c r="B30" i="11" s="1"/>
  <c r="B29" i="10"/>
  <c r="AJ28" i="10"/>
  <c r="AI28" i="10"/>
  <c r="AH28" i="10"/>
  <c r="AG28" i="10"/>
  <c r="AK28" i="10" s="1"/>
  <c r="E28" i="10"/>
  <c r="C28" i="10"/>
  <c r="B29" i="11" s="1"/>
  <c r="B28" i="10"/>
  <c r="AJ27" i="10"/>
  <c r="AK27" i="10" s="1"/>
  <c r="AI27" i="10"/>
  <c r="AH27" i="10"/>
  <c r="AG27" i="10"/>
  <c r="E27" i="10"/>
  <c r="C27" i="10"/>
  <c r="B28" i="11" s="1"/>
  <c r="B27" i="10"/>
  <c r="AJ26" i="10"/>
  <c r="AI26" i="10"/>
  <c r="AH26" i="10"/>
  <c r="AG26" i="10"/>
  <c r="AK26" i="10" s="1"/>
  <c r="E26" i="10"/>
  <c r="C26" i="10"/>
  <c r="B27" i="11" s="1"/>
  <c r="B26" i="10"/>
  <c r="AJ25" i="10"/>
  <c r="AI25" i="10"/>
  <c r="AH25" i="10"/>
  <c r="AG25" i="10"/>
  <c r="AK25" i="10" s="1"/>
  <c r="E25" i="10"/>
  <c r="C25" i="10"/>
  <c r="B26" i="11" s="1"/>
  <c r="B25" i="10"/>
  <c r="AJ24" i="10"/>
  <c r="AK24" i="10" s="1"/>
  <c r="AI24" i="10"/>
  <c r="AH24" i="10"/>
  <c r="AG24" i="10"/>
  <c r="E24" i="10"/>
  <c r="C24" i="10"/>
  <c r="B25" i="11" s="1"/>
  <c r="B24" i="10"/>
  <c r="AJ23" i="10"/>
  <c r="AI23" i="10"/>
  <c r="AH23" i="10"/>
  <c r="AG23" i="10"/>
  <c r="AK23" i="10" s="1"/>
  <c r="E23" i="10"/>
  <c r="C23" i="10"/>
  <c r="B24" i="11" s="1"/>
  <c r="B23" i="10"/>
  <c r="AJ22" i="10"/>
  <c r="AI22" i="10"/>
  <c r="AH22" i="10"/>
  <c r="AG22" i="10"/>
  <c r="AK22" i="10" s="1"/>
  <c r="E22" i="10"/>
  <c r="C22" i="10"/>
  <c r="B23" i="11" s="1"/>
  <c r="B22" i="10"/>
  <c r="AJ21" i="10"/>
  <c r="AK21" i="10" s="1"/>
  <c r="AI21" i="10"/>
  <c r="AH21" i="10"/>
  <c r="AG21" i="10"/>
  <c r="E21" i="10"/>
  <c r="C21" i="10"/>
  <c r="B22" i="11" s="1"/>
  <c r="B21" i="10"/>
  <c r="AJ20" i="10"/>
  <c r="AI20" i="10"/>
  <c r="AH20" i="10"/>
  <c r="AG20" i="10"/>
  <c r="AK20" i="10" s="1"/>
  <c r="E20" i="10"/>
  <c r="C20" i="10"/>
  <c r="B21" i="11" s="1"/>
  <c r="B20" i="10"/>
  <c r="AJ19" i="10"/>
  <c r="AI19" i="10"/>
  <c r="AH19" i="10"/>
  <c r="AG19" i="10"/>
  <c r="AK19" i="10" s="1"/>
  <c r="E19" i="10"/>
  <c r="C19" i="10"/>
  <c r="B20" i="11" s="1"/>
  <c r="B19" i="10"/>
  <c r="AJ18" i="10"/>
  <c r="AK18" i="10" s="1"/>
  <c r="AI18" i="10"/>
  <c r="AH18" i="10"/>
  <c r="AG18" i="10"/>
  <c r="E18" i="10"/>
  <c r="C18" i="10"/>
  <c r="B19" i="11" s="1"/>
  <c r="B18" i="10"/>
  <c r="AJ17" i="10"/>
  <c r="AI17" i="10"/>
  <c r="AH17" i="10"/>
  <c r="AG17" i="10"/>
  <c r="AK17" i="10" s="1"/>
  <c r="E17" i="10"/>
  <c r="C17" i="10"/>
  <c r="B18" i="11" s="1"/>
  <c r="B17" i="10"/>
  <c r="AJ16" i="10"/>
  <c r="AI16" i="10"/>
  <c r="AH16" i="10"/>
  <c r="AG16" i="10"/>
  <c r="AK16" i="10" s="1"/>
  <c r="E16" i="10"/>
  <c r="C16" i="10"/>
  <c r="B17" i="11" s="1"/>
  <c r="B16" i="10"/>
  <c r="AJ15" i="10"/>
  <c r="AK15" i="10" s="1"/>
  <c r="AI15" i="10"/>
  <c r="AH15" i="10"/>
  <c r="AG15" i="10"/>
  <c r="E15" i="10"/>
  <c r="C15" i="10"/>
  <c r="B16" i="11" s="1"/>
  <c r="B15" i="10"/>
  <c r="AJ14" i="10"/>
  <c r="AI14" i="10"/>
  <c r="AH14" i="10"/>
  <c r="AG14" i="10"/>
  <c r="AK14" i="10" s="1"/>
  <c r="E14" i="10"/>
  <c r="C14" i="10"/>
  <c r="B15" i="11" s="1"/>
  <c r="B14" i="10"/>
  <c r="AJ13" i="10"/>
  <c r="AI13" i="10"/>
  <c r="AH13" i="10"/>
  <c r="AG13" i="10"/>
  <c r="AK13" i="10" s="1"/>
  <c r="E13" i="10"/>
  <c r="C13" i="10"/>
  <c r="B14" i="11" s="1"/>
  <c r="B13" i="10"/>
  <c r="AJ12" i="10"/>
  <c r="AK12" i="10" s="1"/>
  <c r="AI12" i="10"/>
  <c r="AH12" i="10"/>
  <c r="AG12" i="10"/>
  <c r="E12" i="10"/>
  <c r="C12" i="10"/>
  <c r="B13" i="11" s="1"/>
  <c r="B12" i="10"/>
  <c r="AJ11" i="10"/>
  <c r="AI11" i="10"/>
  <c r="AH11" i="10"/>
  <c r="AG11" i="10"/>
  <c r="AK11" i="10" s="1"/>
  <c r="E11" i="10"/>
  <c r="C11" i="10"/>
  <c r="B12" i="11" s="1"/>
  <c r="B11" i="10"/>
  <c r="AJ10" i="10"/>
  <c r="AI10" i="10"/>
  <c r="AH10" i="10"/>
  <c r="AG10" i="10"/>
  <c r="AK10" i="10" s="1"/>
  <c r="E10" i="10"/>
  <c r="C10" i="10"/>
  <c r="B11" i="11" s="1"/>
  <c r="B10" i="10"/>
  <c r="AJ9" i="10"/>
  <c r="AK9" i="10" s="1"/>
  <c r="AI9" i="10"/>
  <c r="AH9" i="10"/>
  <c r="AG9" i="10"/>
  <c r="E9" i="10"/>
  <c r="C9" i="10"/>
  <c r="B10" i="11" s="1"/>
  <c r="B9" i="10"/>
  <c r="AJ8" i="10"/>
  <c r="AI8" i="10"/>
  <c r="AH8" i="10"/>
  <c r="AG8" i="10"/>
  <c r="AK8" i="10" s="1"/>
  <c r="E8" i="10"/>
  <c r="C8" i="10"/>
  <c r="B9" i="11" s="1"/>
  <c r="B8" i="10"/>
  <c r="AJ7" i="10"/>
  <c r="C16" i="12" s="1"/>
  <c r="AI7" i="10"/>
  <c r="C15" i="12" s="1"/>
  <c r="AH7" i="10"/>
  <c r="C14" i="12" s="1"/>
  <c r="AG7" i="10"/>
  <c r="AK7" i="10" s="1"/>
  <c r="E7" i="10"/>
  <c r="D9" i="12" s="1"/>
  <c r="F9" i="12" s="1"/>
  <c r="C7" i="10"/>
  <c r="B8" i="11" s="1"/>
  <c r="B7" i="10"/>
  <c r="D4" i="10"/>
  <c r="Y3" i="10"/>
  <c r="D3" i="10"/>
  <c r="Y2" i="10"/>
  <c r="D2" i="10"/>
  <c r="E9" i="9"/>
  <c r="E8" i="9"/>
  <c r="C4" i="9"/>
  <c r="I3" i="9"/>
  <c r="C3" i="9"/>
  <c r="I2" i="9"/>
  <c r="C2" i="9"/>
  <c r="AD43" i="8"/>
  <c r="AF43" i="8" s="1"/>
  <c r="AA43" i="8"/>
  <c r="P43" i="8"/>
  <c r="E43" i="8"/>
  <c r="A43" i="8"/>
  <c r="AD42" i="8"/>
  <c r="AF42" i="8" s="1"/>
  <c r="AA42" i="8"/>
  <c r="P42" i="8"/>
  <c r="E42" i="8"/>
  <c r="A42" i="8"/>
  <c r="AD41" i="8"/>
  <c r="AA41" i="8"/>
  <c r="P41" i="8"/>
  <c r="E41" i="8"/>
  <c r="AF41" i="8" s="1"/>
  <c r="A41" i="8"/>
  <c r="AD40" i="8"/>
  <c r="AF40" i="8" s="1"/>
  <c r="AA40" i="8"/>
  <c r="P40" i="8"/>
  <c r="E40" i="8"/>
  <c r="A40" i="8"/>
  <c r="AD39" i="8"/>
  <c r="AF39" i="8" s="1"/>
  <c r="AA39" i="8"/>
  <c r="P39" i="8"/>
  <c r="E39" i="8"/>
  <c r="A39" i="8"/>
  <c r="AD38" i="8"/>
  <c r="AF38" i="8" s="1"/>
  <c r="AA38" i="8"/>
  <c r="P38" i="8"/>
  <c r="E38" i="8"/>
  <c r="A38" i="8"/>
  <c r="AD37" i="8"/>
  <c r="AA37" i="8"/>
  <c r="P37" i="8"/>
  <c r="E37" i="8"/>
  <c r="AF37" i="8" s="1"/>
  <c r="A37" i="8"/>
  <c r="AD36" i="8"/>
  <c r="AF36" i="8" s="1"/>
  <c r="AA36" i="8"/>
  <c r="P36" i="8"/>
  <c r="E36" i="8"/>
  <c r="A36" i="8"/>
  <c r="AD35" i="8"/>
  <c r="AF35" i="8" s="1"/>
  <c r="AA35" i="8"/>
  <c r="P35" i="8"/>
  <c r="E35" i="8"/>
  <c r="A35" i="8"/>
  <c r="AD34" i="8"/>
  <c r="AF34" i="8" s="1"/>
  <c r="AA34" i="8"/>
  <c r="P34" i="8"/>
  <c r="E34" i="8"/>
  <c r="A34" i="8"/>
  <c r="AD33" i="8"/>
  <c r="AA33" i="8"/>
  <c r="P33" i="8"/>
  <c r="E33" i="8"/>
  <c r="AF33" i="8" s="1"/>
  <c r="A33" i="8"/>
  <c r="AD32" i="8"/>
  <c r="AF32" i="8" s="1"/>
  <c r="AA32" i="8"/>
  <c r="P32" i="8"/>
  <c r="E32" i="8"/>
  <c r="A32" i="8"/>
  <c r="AD31" i="8"/>
  <c r="AF31" i="8" s="1"/>
  <c r="AA31" i="8"/>
  <c r="P31" i="8"/>
  <c r="E31" i="8"/>
  <c r="A31" i="8"/>
  <c r="AD30" i="8"/>
  <c r="AF30" i="8" s="1"/>
  <c r="AA30" i="8"/>
  <c r="P30" i="8"/>
  <c r="E30" i="8"/>
  <c r="A30" i="8"/>
  <c r="AD29" i="8"/>
  <c r="AA29" i="8"/>
  <c r="P29" i="8"/>
  <c r="E29" i="8"/>
  <c r="AF29" i="8" s="1"/>
  <c r="A29" i="8"/>
  <c r="AD28" i="8"/>
  <c r="AF28" i="8" s="1"/>
  <c r="AA28" i="8"/>
  <c r="P28" i="8"/>
  <c r="E28" i="8"/>
  <c r="A28" i="8"/>
  <c r="AD27" i="8"/>
  <c r="AF27" i="8" s="1"/>
  <c r="AA27" i="8"/>
  <c r="P27" i="8"/>
  <c r="E27" i="8"/>
  <c r="A27" i="8"/>
  <c r="AD26" i="8"/>
  <c r="AF26" i="8" s="1"/>
  <c r="AA26" i="8"/>
  <c r="P26" i="8"/>
  <c r="E26" i="8"/>
  <c r="A26" i="8"/>
  <c r="AD25" i="8"/>
  <c r="AA25" i="8"/>
  <c r="P25" i="8"/>
  <c r="E25" i="8"/>
  <c r="AF25" i="8" s="1"/>
  <c r="A25" i="8"/>
  <c r="AD24" i="8"/>
  <c r="AF24" i="8" s="1"/>
  <c r="AA24" i="8"/>
  <c r="P24" i="8"/>
  <c r="E24" i="8"/>
  <c r="A24" i="8"/>
  <c r="AD23" i="8"/>
  <c r="AF23" i="8" s="1"/>
  <c r="AA23" i="8"/>
  <c r="P23" i="8"/>
  <c r="E23" i="8"/>
  <c r="A23" i="8"/>
  <c r="AD22" i="8"/>
  <c r="AF22" i="8" s="1"/>
  <c r="AA22" i="8"/>
  <c r="P22" i="8"/>
  <c r="E22" i="8"/>
  <c r="A22" i="8"/>
  <c r="AD21" i="8"/>
  <c r="AA21" i="8"/>
  <c r="P21" i="8"/>
  <c r="E21" i="8"/>
  <c r="AF21" i="8" s="1"/>
  <c r="A21" i="8"/>
  <c r="AD20" i="8"/>
  <c r="AF20" i="8" s="1"/>
  <c r="AA20" i="8"/>
  <c r="P20" i="8"/>
  <c r="E20" i="8"/>
  <c r="A20" i="8"/>
  <c r="AD19" i="8"/>
  <c r="AF19" i="8" s="1"/>
  <c r="AA19" i="8"/>
  <c r="P19" i="8"/>
  <c r="E19" i="8"/>
  <c r="A19" i="8"/>
  <c r="AD18" i="8"/>
  <c r="AF18" i="8" s="1"/>
  <c r="AA18" i="8"/>
  <c r="P18" i="8"/>
  <c r="E18" i="8"/>
  <c r="A18" i="8"/>
  <c r="AD17" i="8"/>
  <c r="AA17" i="8"/>
  <c r="P17" i="8"/>
  <c r="E17" i="8"/>
  <c r="AF17" i="8" s="1"/>
  <c r="E16" i="5" s="1"/>
  <c r="G16" i="5" s="1"/>
  <c r="H16" i="5" s="1"/>
  <c r="A17" i="8"/>
  <c r="AD16" i="8"/>
  <c r="AF16" i="8" s="1"/>
  <c r="AA16" i="8"/>
  <c r="P16" i="8"/>
  <c r="E16" i="8"/>
  <c r="A16" i="8"/>
  <c r="AD15" i="8"/>
  <c r="AF15" i="8" s="1"/>
  <c r="AA15" i="8"/>
  <c r="P15" i="8"/>
  <c r="E15" i="8"/>
  <c r="A15" i="8"/>
  <c r="AD14" i="8"/>
  <c r="AF14" i="8" s="1"/>
  <c r="AA14" i="8"/>
  <c r="P14" i="8"/>
  <c r="E14" i="8"/>
  <c r="A14" i="8"/>
  <c r="AD13" i="8"/>
  <c r="AA13" i="8"/>
  <c r="P13" i="8"/>
  <c r="E13" i="8"/>
  <c r="AF13" i="8" s="1"/>
  <c r="A13" i="8"/>
  <c r="AD12" i="8"/>
  <c r="AF12" i="8" s="1"/>
  <c r="AA12" i="8"/>
  <c r="P12" i="8"/>
  <c r="E12" i="8"/>
  <c r="A12" i="8"/>
  <c r="AD11" i="8"/>
  <c r="AF11" i="8" s="1"/>
  <c r="AA11" i="8"/>
  <c r="P11" i="8"/>
  <c r="E11" i="8"/>
  <c r="A11" i="8"/>
  <c r="AD10" i="8"/>
  <c r="AF10" i="8" s="1"/>
  <c r="AA10" i="8"/>
  <c r="P10" i="8"/>
  <c r="E10" i="8"/>
  <c r="A10" i="8"/>
  <c r="AD9" i="8"/>
  <c r="AA9" i="8"/>
  <c r="P9" i="8"/>
  <c r="E9" i="8"/>
  <c r="AF9" i="8" s="1"/>
  <c r="A9" i="8"/>
  <c r="AD8" i="8"/>
  <c r="AF8" i="8" s="1"/>
  <c r="AA8" i="8"/>
  <c r="P8" i="8"/>
  <c r="E8" i="8"/>
  <c r="A8" i="8"/>
  <c r="C4" i="8"/>
  <c r="V3" i="8"/>
  <c r="C3" i="8"/>
  <c r="V2" i="8"/>
  <c r="C2" i="8"/>
  <c r="AJ84" i="7"/>
  <c r="AI84" i="7"/>
  <c r="AH84" i="7"/>
  <c r="AG84" i="7"/>
  <c r="AK84" i="7" s="1"/>
  <c r="E84" i="7"/>
  <c r="C84" i="7"/>
  <c r="B84" i="7"/>
  <c r="AK83" i="7"/>
  <c r="AJ83" i="7"/>
  <c r="AI83" i="7"/>
  <c r="AH83" i="7"/>
  <c r="AG83" i="7"/>
  <c r="E83" i="7"/>
  <c r="C83" i="7"/>
  <c r="B83" i="7"/>
  <c r="AJ82" i="7"/>
  <c r="AI82" i="7"/>
  <c r="AH82" i="7"/>
  <c r="AG82" i="7"/>
  <c r="AK82" i="7" s="1"/>
  <c r="E82" i="7"/>
  <c r="C82" i="7"/>
  <c r="B82" i="7"/>
  <c r="AJ81" i="7"/>
  <c r="AI81" i="7"/>
  <c r="AH81" i="7"/>
  <c r="AG81" i="7"/>
  <c r="AK81" i="7" s="1"/>
  <c r="E81" i="7"/>
  <c r="C81" i="7"/>
  <c r="B81" i="7"/>
  <c r="AK80" i="7"/>
  <c r="AJ80" i="7"/>
  <c r="AI80" i="7"/>
  <c r="AH80" i="7"/>
  <c r="AG80" i="7"/>
  <c r="E80" i="7"/>
  <c r="C80" i="7"/>
  <c r="B80" i="7"/>
  <c r="AJ79" i="7"/>
  <c r="AI79" i="7"/>
  <c r="AH79" i="7"/>
  <c r="AG79" i="7"/>
  <c r="AK79" i="7" s="1"/>
  <c r="E79" i="7"/>
  <c r="C79" i="7"/>
  <c r="B79" i="7"/>
  <c r="AJ78" i="7"/>
  <c r="AI78" i="7"/>
  <c r="AH78" i="7"/>
  <c r="AG78" i="7"/>
  <c r="AK78" i="7" s="1"/>
  <c r="E78" i="7"/>
  <c r="C78" i="7"/>
  <c r="B78" i="7"/>
  <c r="AK77" i="7"/>
  <c r="AJ77" i="7"/>
  <c r="AI77" i="7"/>
  <c r="AH77" i="7"/>
  <c r="AG77" i="7"/>
  <c r="E77" i="7"/>
  <c r="C77" i="7"/>
  <c r="B77" i="7"/>
  <c r="AJ76" i="7"/>
  <c r="AI76" i="7"/>
  <c r="AH76" i="7"/>
  <c r="AG76" i="7"/>
  <c r="AK76" i="7" s="1"/>
  <c r="E76" i="7"/>
  <c r="C76" i="7"/>
  <c r="B76" i="7"/>
  <c r="AJ75" i="7"/>
  <c r="AI75" i="7"/>
  <c r="AH75" i="7"/>
  <c r="AG75" i="7"/>
  <c r="AK75" i="7" s="1"/>
  <c r="E75" i="7"/>
  <c r="C75" i="7"/>
  <c r="B75" i="7"/>
  <c r="AK74" i="7"/>
  <c r="AJ74" i="7"/>
  <c r="AI74" i="7"/>
  <c r="AH74" i="7"/>
  <c r="AG74" i="7"/>
  <c r="E74" i="7"/>
  <c r="C74" i="7"/>
  <c r="B74" i="7"/>
  <c r="AJ73" i="7"/>
  <c r="AI73" i="7"/>
  <c r="AH73" i="7"/>
  <c r="AG73" i="7"/>
  <c r="AK73" i="7" s="1"/>
  <c r="E73" i="7"/>
  <c r="C73" i="7"/>
  <c r="B73" i="7"/>
  <c r="AJ72" i="7"/>
  <c r="AI72" i="7"/>
  <c r="AH72" i="7"/>
  <c r="AG72" i="7"/>
  <c r="AK72" i="7" s="1"/>
  <c r="E72" i="7"/>
  <c r="C72" i="7"/>
  <c r="B72" i="7"/>
  <c r="AK71" i="7"/>
  <c r="AJ71" i="7"/>
  <c r="AI71" i="7"/>
  <c r="AH71" i="7"/>
  <c r="AG71" i="7"/>
  <c r="E71" i="7"/>
  <c r="C71" i="7"/>
  <c r="B71" i="7"/>
  <c r="AJ70" i="7"/>
  <c r="AI70" i="7"/>
  <c r="AH70" i="7"/>
  <c r="AG70" i="7"/>
  <c r="AK70" i="7" s="1"/>
  <c r="E70" i="7"/>
  <c r="C70" i="7"/>
  <c r="B70" i="7"/>
  <c r="AJ69" i="7"/>
  <c r="AI69" i="7"/>
  <c r="AH69" i="7"/>
  <c r="AG69" i="7"/>
  <c r="AK69" i="7" s="1"/>
  <c r="E69" i="7"/>
  <c r="C69" i="7"/>
  <c r="B69" i="7"/>
  <c r="AK68" i="7"/>
  <c r="AJ68" i="7"/>
  <c r="AI68" i="7"/>
  <c r="AH68" i="7"/>
  <c r="AG68" i="7"/>
  <c r="E68" i="7"/>
  <c r="C68" i="7"/>
  <c r="B68" i="7"/>
  <c r="AJ67" i="7"/>
  <c r="AI67" i="7"/>
  <c r="AH67" i="7"/>
  <c r="AG67" i="7"/>
  <c r="AK67" i="7" s="1"/>
  <c r="E67" i="7"/>
  <c r="C67" i="7"/>
  <c r="B67" i="7"/>
  <c r="AJ66" i="7"/>
  <c r="AI66" i="7"/>
  <c r="AH66" i="7"/>
  <c r="AG66" i="7"/>
  <c r="AK66" i="7" s="1"/>
  <c r="E66" i="7"/>
  <c r="C66" i="7"/>
  <c r="B66" i="7"/>
  <c r="AK65" i="7"/>
  <c r="AJ65" i="7"/>
  <c r="AI65" i="7"/>
  <c r="AH65" i="7"/>
  <c r="AG65" i="7"/>
  <c r="E65" i="7"/>
  <c r="C65" i="7"/>
  <c r="B65" i="7"/>
  <c r="AJ64" i="7"/>
  <c r="AI64" i="7"/>
  <c r="AH64" i="7"/>
  <c r="AG64" i="7"/>
  <c r="AK64" i="7" s="1"/>
  <c r="E64" i="7"/>
  <c r="C64" i="7"/>
  <c r="B64" i="7"/>
  <c r="AJ63" i="7"/>
  <c r="AI63" i="7"/>
  <c r="AH63" i="7"/>
  <c r="AG63" i="7"/>
  <c r="AK63" i="7" s="1"/>
  <c r="E63" i="7"/>
  <c r="C63" i="7"/>
  <c r="B63" i="7"/>
  <c r="AK62" i="7"/>
  <c r="AJ62" i="7"/>
  <c r="AI62" i="7"/>
  <c r="AH62" i="7"/>
  <c r="AG62" i="7"/>
  <c r="E62" i="7"/>
  <c r="C62" i="7"/>
  <c r="B62" i="7"/>
  <c r="AJ61" i="7"/>
  <c r="AI61" i="7"/>
  <c r="AH61" i="7"/>
  <c r="AG61" i="7"/>
  <c r="AK61" i="7" s="1"/>
  <c r="E61" i="7"/>
  <c r="C61" i="7"/>
  <c r="B61" i="7"/>
  <c r="AJ60" i="7"/>
  <c r="AI60" i="7"/>
  <c r="AH60" i="7"/>
  <c r="AG60" i="7"/>
  <c r="AK60" i="7" s="1"/>
  <c r="E60" i="7"/>
  <c r="C60" i="7"/>
  <c r="B60" i="7"/>
  <c r="AK59" i="7"/>
  <c r="AJ59" i="7"/>
  <c r="AI59" i="7"/>
  <c r="AH59" i="7"/>
  <c r="AG59" i="7"/>
  <c r="E59" i="7"/>
  <c r="C59" i="7"/>
  <c r="B59" i="7"/>
  <c r="AJ58" i="7"/>
  <c r="AI58" i="7"/>
  <c r="AH58" i="7"/>
  <c r="AG58" i="7"/>
  <c r="AK58" i="7" s="1"/>
  <c r="E58" i="7"/>
  <c r="C58" i="7"/>
  <c r="B58" i="7"/>
  <c r="AJ57" i="7"/>
  <c r="AI57" i="7"/>
  <c r="AH57" i="7"/>
  <c r="AG57" i="7"/>
  <c r="AK57" i="7" s="1"/>
  <c r="E57" i="7"/>
  <c r="C57" i="7"/>
  <c r="B57" i="7"/>
  <c r="AK56" i="7"/>
  <c r="AJ56" i="7"/>
  <c r="AI56" i="7"/>
  <c r="AH56" i="7"/>
  <c r="AG56" i="7"/>
  <c r="E56" i="7"/>
  <c r="C56" i="7"/>
  <c r="B56" i="7"/>
  <c r="AJ55" i="7"/>
  <c r="AI55" i="7"/>
  <c r="AH55" i="7"/>
  <c r="AG55" i="7"/>
  <c r="AK55" i="7" s="1"/>
  <c r="E55" i="7"/>
  <c r="C55" i="7"/>
  <c r="B55" i="7"/>
  <c r="AJ54" i="7"/>
  <c r="AI54" i="7"/>
  <c r="AH54" i="7"/>
  <c r="AG54" i="7"/>
  <c r="AK54" i="7" s="1"/>
  <c r="E54" i="7"/>
  <c r="C54" i="7"/>
  <c r="B54" i="7"/>
  <c r="AK53" i="7"/>
  <c r="AJ53" i="7"/>
  <c r="AI53" i="7"/>
  <c r="AH53" i="7"/>
  <c r="AG53" i="7"/>
  <c r="E53" i="7"/>
  <c r="C53" i="7"/>
  <c r="B53" i="7"/>
  <c r="AJ52" i="7"/>
  <c r="AI52" i="7"/>
  <c r="AH52" i="7"/>
  <c r="AG52" i="7"/>
  <c r="AK52" i="7" s="1"/>
  <c r="E52" i="7"/>
  <c r="C52" i="7"/>
  <c r="B52" i="7"/>
  <c r="AJ51" i="7"/>
  <c r="AI51" i="7"/>
  <c r="AH51" i="7"/>
  <c r="AG51" i="7"/>
  <c r="AK51" i="7" s="1"/>
  <c r="E51" i="7"/>
  <c r="C51" i="7"/>
  <c r="B51" i="7"/>
  <c r="AK50" i="7"/>
  <c r="AJ50" i="7"/>
  <c r="AI50" i="7"/>
  <c r="AH50" i="7"/>
  <c r="AG50" i="7"/>
  <c r="E50" i="7"/>
  <c r="C50" i="7"/>
  <c r="B50" i="7"/>
  <c r="AJ49" i="7"/>
  <c r="AI49" i="7"/>
  <c r="AH49" i="7"/>
  <c r="AG49" i="7"/>
  <c r="AK49" i="7" s="1"/>
  <c r="E49" i="7"/>
  <c r="C49" i="7"/>
  <c r="B49" i="7"/>
  <c r="D46" i="7"/>
  <c r="Y45" i="7"/>
  <c r="D45" i="7"/>
  <c r="Y44" i="7"/>
  <c r="D44" i="7"/>
  <c r="AJ42" i="7"/>
  <c r="AK42" i="7" s="1"/>
  <c r="AI42" i="7"/>
  <c r="AH42" i="7"/>
  <c r="AG42" i="7"/>
  <c r="E42" i="7"/>
  <c r="C42" i="7"/>
  <c r="B43" i="8" s="1"/>
  <c r="B42" i="7"/>
  <c r="AJ41" i="7"/>
  <c r="AI41" i="7"/>
  <c r="AH41" i="7"/>
  <c r="AG41" i="7"/>
  <c r="AK41" i="7" s="1"/>
  <c r="E41" i="7"/>
  <c r="C41" i="7"/>
  <c r="B42" i="8" s="1"/>
  <c r="B41" i="7"/>
  <c r="AJ40" i="7"/>
  <c r="AI40" i="7"/>
  <c r="AK40" i="7" s="1"/>
  <c r="AH40" i="7"/>
  <c r="AG40" i="7"/>
  <c r="E40" i="7"/>
  <c r="C40" i="7"/>
  <c r="B41" i="8" s="1"/>
  <c r="B40" i="7"/>
  <c r="AJ39" i="7"/>
  <c r="AK39" i="7" s="1"/>
  <c r="AI39" i="7"/>
  <c r="AH39" i="7"/>
  <c r="AG39" i="7"/>
  <c r="E39" i="7"/>
  <c r="C39" i="7"/>
  <c r="B40" i="8" s="1"/>
  <c r="B39" i="7"/>
  <c r="AJ38" i="7"/>
  <c r="AI38" i="7"/>
  <c r="AH38" i="7"/>
  <c r="AG38" i="7"/>
  <c r="AK38" i="7" s="1"/>
  <c r="E38" i="7"/>
  <c r="C38" i="7"/>
  <c r="B39" i="8" s="1"/>
  <c r="B38" i="7"/>
  <c r="AJ37" i="7"/>
  <c r="AI37" i="7"/>
  <c r="AK37" i="7" s="1"/>
  <c r="AH37" i="7"/>
  <c r="AG37" i="7"/>
  <c r="E37" i="7"/>
  <c r="C37" i="7"/>
  <c r="B38" i="8" s="1"/>
  <c r="B37" i="7"/>
  <c r="AJ36" i="7"/>
  <c r="AK36" i="7" s="1"/>
  <c r="AI36" i="7"/>
  <c r="AH36" i="7"/>
  <c r="AG36" i="7"/>
  <c r="E36" i="7"/>
  <c r="C36" i="7"/>
  <c r="B37" i="8" s="1"/>
  <c r="B36" i="7"/>
  <c r="AJ35" i="7"/>
  <c r="AI35" i="7"/>
  <c r="AH35" i="7"/>
  <c r="AG35" i="7"/>
  <c r="AK35" i="7" s="1"/>
  <c r="E35" i="7"/>
  <c r="C35" i="7"/>
  <c r="B36" i="8" s="1"/>
  <c r="B35" i="7"/>
  <c r="AJ34" i="7"/>
  <c r="AI34" i="7"/>
  <c r="AK34" i="7" s="1"/>
  <c r="AH34" i="7"/>
  <c r="AG34" i="7"/>
  <c r="E34" i="7"/>
  <c r="C34" i="7"/>
  <c r="B35" i="8" s="1"/>
  <c r="B34" i="7"/>
  <c r="AJ33" i="7"/>
  <c r="AK33" i="7" s="1"/>
  <c r="AI33" i="7"/>
  <c r="AH33" i="7"/>
  <c r="AG33" i="7"/>
  <c r="E33" i="7"/>
  <c r="C33" i="7"/>
  <c r="B34" i="8" s="1"/>
  <c r="B33" i="7"/>
  <c r="AJ32" i="7"/>
  <c r="AI32" i="7"/>
  <c r="AH32" i="7"/>
  <c r="AG32" i="7"/>
  <c r="AK32" i="7" s="1"/>
  <c r="E32" i="7"/>
  <c r="C32" i="7"/>
  <c r="B33" i="8" s="1"/>
  <c r="B32" i="7"/>
  <c r="AJ31" i="7"/>
  <c r="AI31" i="7"/>
  <c r="AK31" i="7" s="1"/>
  <c r="AH31" i="7"/>
  <c r="AG31" i="7"/>
  <c r="E31" i="7"/>
  <c r="C31" i="7"/>
  <c r="B32" i="8" s="1"/>
  <c r="B31" i="7"/>
  <c r="AJ30" i="7"/>
  <c r="AK30" i="7" s="1"/>
  <c r="AI30" i="7"/>
  <c r="AH30" i="7"/>
  <c r="AG30" i="7"/>
  <c r="E30" i="7"/>
  <c r="C30" i="7"/>
  <c r="B31" i="8" s="1"/>
  <c r="B30" i="7"/>
  <c r="AJ29" i="7"/>
  <c r="AI29" i="7"/>
  <c r="AH29" i="7"/>
  <c r="AG29" i="7"/>
  <c r="AK29" i="7" s="1"/>
  <c r="E29" i="7"/>
  <c r="C29" i="7"/>
  <c r="B30" i="8" s="1"/>
  <c r="B29" i="7"/>
  <c r="AJ28" i="7"/>
  <c r="AI28" i="7"/>
  <c r="AK28" i="7" s="1"/>
  <c r="AH28" i="7"/>
  <c r="AG28" i="7"/>
  <c r="E28" i="7"/>
  <c r="C28" i="7"/>
  <c r="B29" i="8" s="1"/>
  <c r="B28" i="7"/>
  <c r="AJ27" i="7"/>
  <c r="AK27" i="7" s="1"/>
  <c r="AI27" i="7"/>
  <c r="AH27" i="7"/>
  <c r="AG27" i="7"/>
  <c r="E27" i="7"/>
  <c r="C27" i="7"/>
  <c r="B28" i="8" s="1"/>
  <c r="B27" i="7"/>
  <c r="AJ26" i="7"/>
  <c r="AI26" i="7"/>
  <c r="AH26" i="7"/>
  <c r="AG26" i="7"/>
  <c r="AK26" i="7" s="1"/>
  <c r="E26" i="7"/>
  <c r="C26" i="7"/>
  <c r="B27" i="8" s="1"/>
  <c r="B26" i="7"/>
  <c r="AJ25" i="7"/>
  <c r="AI25" i="7"/>
  <c r="AK25" i="7" s="1"/>
  <c r="AH25" i="7"/>
  <c r="AG25" i="7"/>
  <c r="E25" i="7"/>
  <c r="C25" i="7"/>
  <c r="B26" i="8" s="1"/>
  <c r="B25" i="7"/>
  <c r="AJ24" i="7"/>
  <c r="AK24" i="7" s="1"/>
  <c r="AI24" i="7"/>
  <c r="AH24" i="7"/>
  <c r="AG24" i="7"/>
  <c r="E24" i="7"/>
  <c r="C24" i="7"/>
  <c r="B25" i="8" s="1"/>
  <c r="B24" i="7"/>
  <c r="AJ23" i="7"/>
  <c r="AI23" i="7"/>
  <c r="AH23" i="7"/>
  <c r="AG23" i="7"/>
  <c r="AK23" i="7" s="1"/>
  <c r="E23" i="7"/>
  <c r="C23" i="7"/>
  <c r="B24" i="8" s="1"/>
  <c r="B23" i="7"/>
  <c r="AJ22" i="7"/>
  <c r="AI22" i="7"/>
  <c r="AK22" i="7" s="1"/>
  <c r="AH22" i="7"/>
  <c r="AG22" i="7"/>
  <c r="E22" i="7"/>
  <c r="C22" i="7"/>
  <c r="B23" i="8" s="1"/>
  <c r="B22" i="7"/>
  <c r="AJ21" i="7"/>
  <c r="AK21" i="7" s="1"/>
  <c r="AI21" i="7"/>
  <c r="AH21" i="7"/>
  <c r="AG21" i="7"/>
  <c r="E21" i="7"/>
  <c r="C21" i="7"/>
  <c r="B22" i="8" s="1"/>
  <c r="B21" i="7"/>
  <c r="AJ20" i="7"/>
  <c r="AI20" i="7"/>
  <c r="AH20" i="7"/>
  <c r="AG20" i="7"/>
  <c r="AK20" i="7" s="1"/>
  <c r="E20" i="7"/>
  <c r="C20" i="7"/>
  <c r="B21" i="8" s="1"/>
  <c r="B20" i="7"/>
  <c r="AJ19" i="7"/>
  <c r="AI19" i="7"/>
  <c r="AK19" i="7" s="1"/>
  <c r="AH19" i="7"/>
  <c r="AG19" i="7"/>
  <c r="E19" i="7"/>
  <c r="C19" i="7"/>
  <c r="B20" i="8" s="1"/>
  <c r="B19" i="7"/>
  <c r="AJ18" i="7"/>
  <c r="AK18" i="7" s="1"/>
  <c r="AI18" i="7"/>
  <c r="AH18" i="7"/>
  <c r="AG18" i="7"/>
  <c r="E18" i="7"/>
  <c r="C18" i="7"/>
  <c r="B19" i="8" s="1"/>
  <c r="B18" i="7"/>
  <c r="AJ17" i="7"/>
  <c r="AI17" i="7"/>
  <c r="AH17" i="7"/>
  <c r="AG17" i="7"/>
  <c r="AK17" i="7" s="1"/>
  <c r="E17" i="7"/>
  <c r="C17" i="7"/>
  <c r="B18" i="8" s="1"/>
  <c r="B17" i="7"/>
  <c r="AJ16" i="7"/>
  <c r="AI16" i="7"/>
  <c r="AK16" i="7" s="1"/>
  <c r="AH16" i="7"/>
  <c r="AG16" i="7"/>
  <c r="E16" i="7"/>
  <c r="C16" i="7"/>
  <c r="B17" i="8" s="1"/>
  <c r="B16" i="7"/>
  <c r="AJ15" i="7"/>
  <c r="AK15" i="7" s="1"/>
  <c r="AI15" i="7"/>
  <c r="AH15" i="7"/>
  <c r="AG15" i="7"/>
  <c r="E15" i="7"/>
  <c r="C15" i="7"/>
  <c r="B16" i="8" s="1"/>
  <c r="B15" i="7"/>
  <c r="AJ14" i="7"/>
  <c r="AI14" i="7"/>
  <c r="AH14" i="7"/>
  <c r="AG14" i="7"/>
  <c r="AK14" i="7" s="1"/>
  <c r="E14" i="7"/>
  <c r="C14" i="7"/>
  <c r="B15" i="8" s="1"/>
  <c r="B14" i="7"/>
  <c r="AJ13" i="7"/>
  <c r="AI13" i="7"/>
  <c r="AK13" i="7" s="1"/>
  <c r="AH13" i="7"/>
  <c r="AG13" i="7"/>
  <c r="E13" i="7"/>
  <c r="C13" i="7"/>
  <c r="B14" i="8" s="1"/>
  <c r="B13" i="7"/>
  <c r="AJ12" i="7"/>
  <c r="AK12" i="7" s="1"/>
  <c r="AI12" i="7"/>
  <c r="AH12" i="7"/>
  <c r="AG12" i="7"/>
  <c r="E12" i="7"/>
  <c r="C12" i="7"/>
  <c r="B13" i="8" s="1"/>
  <c r="B12" i="7"/>
  <c r="AJ11" i="7"/>
  <c r="AI11" i="7"/>
  <c r="AH11" i="7"/>
  <c r="AG11" i="7"/>
  <c r="AK11" i="7" s="1"/>
  <c r="E11" i="7"/>
  <c r="C11" i="7"/>
  <c r="B12" i="8" s="1"/>
  <c r="B11" i="7"/>
  <c r="AJ10" i="7"/>
  <c r="AI10" i="7"/>
  <c r="AK10" i="7" s="1"/>
  <c r="AH10" i="7"/>
  <c r="AG10" i="7"/>
  <c r="E10" i="7"/>
  <c r="C10" i="7"/>
  <c r="B11" i="8" s="1"/>
  <c r="B10" i="7"/>
  <c r="AJ9" i="7"/>
  <c r="AK9" i="7" s="1"/>
  <c r="AI9" i="7"/>
  <c r="AH9" i="7"/>
  <c r="AG9" i="7"/>
  <c r="E9" i="7"/>
  <c r="C9" i="7"/>
  <c r="B10" i="8" s="1"/>
  <c r="B9" i="7"/>
  <c r="AJ8" i="7"/>
  <c r="AI8" i="7"/>
  <c r="AH8" i="7"/>
  <c r="AG8" i="7"/>
  <c r="AK8" i="7" s="1"/>
  <c r="E8" i="7"/>
  <c r="C8" i="7"/>
  <c r="B9" i="8" s="1"/>
  <c r="B8" i="7"/>
  <c r="AJ7" i="7"/>
  <c r="C16" i="9" s="1"/>
  <c r="AI7" i="7"/>
  <c r="AK7" i="7" s="1"/>
  <c r="AH7" i="7"/>
  <c r="C14" i="9" s="1"/>
  <c r="AG7" i="7"/>
  <c r="C13" i="9" s="1"/>
  <c r="E7" i="7"/>
  <c r="D9" i="9" s="1"/>
  <c r="F9" i="9" s="1"/>
  <c r="C7" i="7"/>
  <c r="B8" i="8" s="1"/>
  <c r="B7" i="7"/>
  <c r="D4" i="7"/>
  <c r="Y3" i="7"/>
  <c r="D3" i="7"/>
  <c r="Y2" i="7"/>
  <c r="D2" i="7"/>
  <c r="I3" i="6"/>
  <c r="I2" i="6"/>
  <c r="C4" i="6"/>
  <c r="C3" i="6"/>
  <c r="C2" i="6"/>
  <c r="K4" i="6"/>
  <c r="I4" i="6"/>
  <c r="E14" i="6"/>
  <c r="E15" i="6"/>
  <c r="E16" i="6"/>
  <c r="E13" i="6"/>
  <c r="G30" i="6"/>
  <c r="G27" i="6"/>
  <c r="G28" i="6"/>
  <c r="G29" i="6"/>
  <c r="G26" i="6"/>
  <c r="F30" i="6"/>
  <c r="F29" i="6"/>
  <c r="F28" i="6"/>
  <c r="F27" i="6"/>
  <c r="F26" i="6"/>
  <c r="D23" i="6"/>
  <c r="D22" i="6"/>
  <c r="D21" i="6"/>
  <c r="C23" i="6"/>
  <c r="C22" i="6"/>
  <c r="C21" i="6"/>
  <c r="E9" i="6"/>
  <c r="E8" i="6"/>
  <c r="D9" i="6"/>
  <c r="F9" i="6" s="1"/>
  <c r="D8" i="6"/>
  <c r="F8" i="6" s="1"/>
  <c r="E49" i="3"/>
  <c r="AG10" i="4"/>
  <c r="AG11" i="4"/>
  <c r="AG12" i="4"/>
  <c r="AG13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9" i="4"/>
  <c r="AG8" i="4"/>
  <c r="AH9" i="4"/>
  <c r="AH10" i="4"/>
  <c r="AH11" i="4"/>
  <c r="AH12" i="4"/>
  <c r="AH13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F9" i="4"/>
  <c r="AF10" i="4"/>
  <c r="AF11" i="4"/>
  <c r="AF12" i="4"/>
  <c r="AF13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8" i="4"/>
  <c r="AH8" i="4" s="1"/>
  <c r="AE4" i="4"/>
  <c r="V4" i="4"/>
  <c r="V3" i="4"/>
  <c r="V2" i="4"/>
  <c r="C4" i="4"/>
  <c r="C3" i="4"/>
  <c r="C2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8" i="4"/>
  <c r="L3" i="2"/>
  <c r="L2" i="2"/>
  <c r="E4" i="2"/>
  <c r="E3" i="2"/>
  <c r="E2" i="2"/>
  <c r="AJ84" i="3"/>
  <c r="AI84" i="3"/>
  <c r="AH84" i="3"/>
  <c r="AG84" i="3"/>
  <c r="AK84" i="3" s="1"/>
  <c r="AJ83" i="3"/>
  <c r="AI83" i="3"/>
  <c r="AH83" i="3"/>
  <c r="AG83" i="3"/>
  <c r="AK83" i="3" s="1"/>
  <c r="AK82" i="3"/>
  <c r="AJ82" i="3"/>
  <c r="AI82" i="3"/>
  <c r="AH82" i="3"/>
  <c r="AG82" i="3"/>
  <c r="AJ81" i="3"/>
  <c r="AI81" i="3"/>
  <c r="AH81" i="3"/>
  <c r="AG81" i="3"/>
  <c r="AK81" i="3" s="1"/>
  <c r="AJ80" i="3"/>
  <c r="AI80" i="3"/>
  <c r="AH80" i="3"/>
  <c r="AG80" i="3"/>
  <c r="AK80" i="3" s="1"/>
  <c r="AJ79" i="3"/>
  <c r="AI79" i="3"/>
  <c r="AH79" i="3"/>
  <c r="AK79" i="3" s="1"/>
  <c r="AG79" i="3"/>
  <c r="AJ78" i="3"/>
  <c r="AI78" i="3"/>
  <c r="AH78" i="3"/>
  <c r="AG78" i="3"/>
  <c r="AK78" i="3" s="1"/>
  <c r="AJ77" i="3"/>
  <c r="AI77" i="3"/>
  <c r="AH77" i="3"/>
  <c r="AG77" i="3"/>
  <c r="AK77" i="3" s="1"/>
  <c r="AJ76" i="3"/>
  <c r="AI76" i="3"/>
  <c r="AH76" i="3"/>
  <c r="AG76" i="3"/>
  <c r="AK76" i="3" s="1"/>
  <c r="AJ75" i="3"/>
  <c r="AK75" i="3" s="1"/>
  <c r="AI75" i="3"/>
  <c r="AH75" i="3"/>
  <c r="AG75" i="3"/>
  <c r="AJ74" i="3"/>
  <c r="AI74" i="3"/>
  <c r="AH74" i="3"/>
  <c r="AG74" i="3"/>
  <c r="AK74" i="3" s="1"/>
  <c r="AJ73" i="3"/>
  <c r="AI73" i="3"/>
  <c r="AH73" i="3"/>
  <c r="AG73" i="3"/>
  <c r="AK73" i="3" s="1"/>
  <c r="AJ72" i="3"/>
  <c r="AI72" i="3"/>
  <c r="AH72" i="3"/>
  <c r="AG72" i="3"/>
  <c r="AK72" i="3" s="1"/>
  <c r="AJ71" i="3"/>
  <c r="AI71" i="3"/>
  <c r="AH71" i="3"/>
  <c r="AG71" i="3"/>
  <c r="AK71" i="3" s="1"/>
  <c r="AK70" i="3"/>
  <c r="AJ70" i="3"/>
  <c r="AI70" i="3"/>
  <c r="AH70" i="3"/>
  <c r="AG70" i="3"/>
  <c r="AJ69" i="3"/>
  <c r="AI69" i="3"/>
  <c r="AH69" i="3"/>
  <c r="AG69" i="3"/>
  <c r="AK69" i="3" s="1"/>
  <c r="AJ68" i="3"/>
  <c r="AI68" i="3"/>
  <c r="AH68" i="3"/>
  <c r="AG68" i="3"/>
  <c r="AK68" i="3" s="1"/>
  <c r="AJ67" i="3"/>
  <c r="AI67" i="3"/>
  <c r="AH67" i="3"/>
  <c r="AK67" i="3" s="1"/>
  <c r="AG67" i="3"/>
  <c r="AJ66" i="3"/>
  <c r="AI66" i="3"/>
  <c r="AH66" i="3"/>
  <c r="AG66" i="3"/>
  <c r="AK66" i="3" s="1"/>
  <c r="AJ65" i="3"/>
  <c r="AI65" i="3"/>
  <c r="AH65" i="3"/>
  <c r="AG65" i="3"/>
  <c r="AK65" i="3" s="1"/>
  <c r="AJ64" i="3"/>
  <c r="AI64" i="3"/>
  <c r="AH64" i="3"/>
  <c r="AK64" i="3" s="1"/>
  <c r="AG64" i="3"/>
  <c r="AJ63" i="3"/>
  <c r="AK63" i="3" s="1"/>
  <c r="AI63" i="3"/>
  <c r="AH63" i="3"/>
  <c r="AG63" i="3"/>
  <c r="AJ62" i="3"/>
  <c r="AI62" i="3"/>
  <c r="AH62" i="3"/>
  <c r="AG62" i="3"/>
  <c r="AK62" i="3" s="1"/>
  <c r="AJ61" i="3"/>
  <c r="AI61" i="3"/>
  <c r="AH61" i="3"/>
  <c r="AG61" i="3"/>
  <c r="AK61" i="3" s="1"/>
  <c r="AJ60" i="3"/>
  <c r="AI60" i="3"/>
  <c r="AH60" i="3"/>
  <c r="AG60" i="3"/>
  <c r="AK60" i="3" s="1"/>
  <c r="AJ59" i="3"/>
  <c r="AI59" i="3"/>
  <c r="AH59" i="3"/>
  <c r="AG59" i="3"/>
  <c r="AK59" i="3" s="1"/>
  <c r="AK58" i="3"/>
  <c r="AJ58" i="3"/>
  <c r="AI58" i="3"/>
  <c r="AH58" i="3"/>
  <c r="AG58" i="3"/>
  <c r="AJ57" i="3"/>
  <c r="AI57" i="3"/>
  <c r="AH57" i="3"/>
  <c r="AG57" i="3"/>
  <c r="AK57" i="3" s="1"/>
  <c r="AJ56" i="3"/>
  <c r="AI56" i="3"/>
  <c r="AH56" i="3"/>
  <c r="AG56" i="3"/>
  <c r="AK56" i="3" s="1"/>
  <c r="AJ55" i="3"/>
  <c r="AI55" i="3"/>
  <c r="AH55" i="3"/>
  <c r="AK55" i="3" s="1"/>
  <c r="AG55" i="3"/>
  <c r="AJ54" i="3"/>
  <c r="AI54" i="3"/>
  <c r="AH54" i="3"/>
  <c r="AG54" i="3"/>
  <c r="AK54" i="3" s="1"/>
  <c r="AJ53" i="3"/>
  <c r="AI53" i="3"/>
  <c r="AH53" i="3"/>
  <c r="AG53" i="3"/>
  <c r="AK53" i="3" s="1"/>
  <c r="AJ52" i="3"/>
  <c r="AI52" i="3"/>
  <c r="AH52" i="3"/>
  <c r="AG52" i="3"/>
  <c r="AJ51" i="3"/>
  <c r="AI51" i="3"/>
  <c r="AH51" i="3"/>
  <c r="AG51" i="3"/>
  <c r="AJ50" i="3"/>
  <c r="AI50" i="3"/>
  <c r="AH50" i="3"/>
  <c r="AG50" i="3"/>
  <c r="AJ49" i="3"/>
  <c r="AI49" i="3"/>
  <c r="AH49" i="3"/>
  <c r="AG4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7" i="3"/>
  <c r="AG8" i="3"/>
  <c r="AK8" i="3" s="1"/>
  <c r="AG9" i="3"/>
  <c r="AK9" i="3" s="1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7" i="3"/>
  <c r="Y45" i="3"/>
  <c r="Y44" i="3"/>
  <c r="D46" i="3"/>
  <c r="D45" i="3"/>
  <c r="D44" i="3"/>
  <c r="AG46" i="3"/>
  <c r="Y46" i="3"/>
  <c r="Y4" i="3"/>
  <c r="D4" i="3"/>
  <c r="D3" i="3"/>
  <c r="D2" i="3"/>
  <c r="Y3" i="3"/>
  <c r="Y2" i="3"/>
  <c r="AG4" i="3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8" i="4"/>
  <c r="A40" i="4"/>
  <c r="A41" i="4"/>
  <c r="A42" i="4"/>
  <c r="A43" i="4"/>
  <c r="A35" i="4"/>
  <c r="A36" i="4"/>
  <c r="A37" i="4"/>
  <c r="A38" i="4"/>
  <c r="A39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8" i="4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7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49" i="3"/>
  <c r="C8" i="3"/>
  <c r="C9" i="3"/>
  <c r="B10" i="4" s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7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49" i="3"/>
  <c r="B42" i="3"/>
  <c r="B41" i="3"/>
  <c r="B36" i="3"/>
  <c r="B37" i="3"/>
  <c r="B38" i="3"/>
  <c r="B39" i="3"/>
  <c r="B40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7" i="3"/>
  <c r="E46" i="5" l="1"/>
  <c r="E45" i="5"/>
  <c r="AH17" i="11"/>
  <c r="AG17" i="11"/>
  <c r="AH41" i="11"/>
  <c r="AG41" i="11"/>
  <c r="AH19" i="11"/>
  <c r="AG19" i="11"/>
  <c r="AH31" i="11"/>
  <c r="AG31" i="11"/>
  <c r="AH43" i="11"/>
  <c r="AG43" i="11"/>
  <c r="AH12" i="11"/>
  <c r="AG12" i="11"/>
  <c r="AH24" i="11"/>
  <c r="AG24" i="11"/>
  <c r="AH36" i="11"/>
  <c r="AG36" i="11"/>
  <c r="AH14" i="11"/>
  <c r="AG14" i="11"/>
  <c r="AH10" i="11"/>
  <c r="AG10" i="11"/>
  <c r="AH13" i="11"/>
  <c r="AG13" i="11"/>
  <c r="AH22" i="11"/>
  <c r="AG22" i="11"/>
  <c r="AH25" i="11"/>
  <c r="AG25" i="11"/>
  <c r="AH34" i="11"/>
  <c r="AG34" i="11"/>
  <c r="AH37" i="11"/>
  <c r="AG37" i="11"/>
  <c r="AH26" i="11"/>
  <c r="AG26" i="11"/>
  <c r="AH15" i="11"/>
  <c r="AG15" i="11"/>
  <c r="AH27" i="11"/>
  <c r="AG27" i="11"/>
  <c r="AH39" i="11"/>
  <c r="AG39" i="11"/>
  <c r="AH8" i="11"/>
  <c r="AG8" i="11"/>
  <c r="AH20" i="11"/>
  <c r="AG20" i="11"/>
  <c r="AH32" i="11"/>
  <c r="AG32" i="11"/>
  <c r="AH38" i="11"/>
  <c r="AG38" i="11"/>
  <c r="AH9" i="11"/>
  <c r="AG9" i="11"/>
  <c r="AH18" i="11"/>
  <c r="AG18" i="11"/>
  <c r="AH21" i="11"/>
  <c r="AG21" i="11"/>
  <c r="AH30" i="11"/>
  <c r="AG30" i="11"/>
  <c r="AH33" i="11"/>
  <c r="AG33" i="11"/>
  <c r="AH42" i="11"/>
  <c r="AG42" i="11"/>
  <c r="AH29" i="11"/>
  <c r="AG29" i="11"/>
  <c r="AH11" i="11"/>
  <c r="AG11" i="11"/>
  <c r="AH23" i="11"/>
  <c r="AG23" i="11"/>
  <c r="AH35" i="11"/>
  <c r="AG35" i="11"/>
  <c r="AH16" i="11"/>
  <c r="AG16" i="11"/>
  <c r="AH28" i="11"/>
  <c r="AG28" i="11"/>
  <c r="AH40" i="11"/>
  <c r="AG40" i="11"/>
  <c r="D8" i="12"/>
  <c r="F8" i="12" s="1"/>
  <c r="C13" i="12"/>
  <c r="AH41" i="8"/>
  <c r="AG41" i="8"/>
  <c r="AH26" i="8"/>
  <c r="AG26" i="8"/>
  <c r="AH12" i="8"/>
  <c r="AG12" i="8"/>
  <c r="AH24" i="8"/>
  <c r="AG24" i="8"/>
  <c r="AG36" i="8"/>
  <c r="AH36" i="8"/>
  <c r="AH29" i="8"/>
  <c r="AG29" i="8"/>
  <c r="AH31" i="8"/>
  <c r="AG31" i="8"/>
  <c r="AH14" i="8"/>
  <c r="AG14" i="8"/>
  <c r="AH10" i="8"/>
  <c r="AG10" i="8"/>
  <c r="AH13" i="8"/>
  <c r="AG13" i="8"/>
  <c r="AH22" i="8"/>
  <c r="AG22" i="8"/>
  <c r="AH25" i="8"/>
  <c r="AG25" i="8"/>
  <c r="AH34" i="8"/>
  <c r="AG34" i="8"/>
  <c r="AH37" i="8"/>
  <c r="AG37" i="8"/>
  <c r="AH15" i="8"/>
  <c r="AG15" i="8"/>
  <c r="AH27" i="8"/>
  <c r="AG27" i="8"/>
  <c r="AH39" i="8"/>
  <c r="AG39" i="8"/>
  <c r="AH38" i="8"/>
  <c r="AG38" i="8"/>
  <c r="AH8" i="8"/>
  <c r="AG8" i="8"/>
  <c r="AG20" i="8"/>
  <c r="AH20" i="8"/>
  <c r="AG32" i="8"/>
  <c r="AH32" i="8"/>
  <c r="AH9" i="8"/>
  <c r="AG9" i="8"/>
  <c r="AH18" i="8"/>
  <c r="AG18" i="8"/>
  <c r="AH21" i="8"/>
  <c r="AG21" i="8"/>
  <c r="AH30" i="8"/>
  <c r="AG30" i="8"/>
  <c r="AH33" i="8"/>
  <c r="AG33" i="8"/>
  <c r="AH42" i="8"/>
  <c r="AG42" i="8"/>
  <c r="AH17" i="8"/>
  <c r="AG17" i="8"/>
  <c r="AH19" i="8"/>
  <c r="AG19" i="8"/>
  <c r="AH11" i="8"/>
  <c r="AG11" i="8"/>
  <c r="AH23" i="8"/>
  <c r="AG23" i="8"/>
  <c r="AH35" i="8"/>
  <c r="AG35" i="8"/>
  <c r="AH43" i="8"/>
  <c r="AG43" i="8"/>
  <c r="AH16" i="8"/>
  <c r="AG16" i="8"/>
  <c r="AH28" i="8"/>
  <c r="AG28" i="8"/>
  <c r="AH40" i="8"/>
  <c r="AG40" i="8"/>
  <c r="D8" i="9"/>
  <c r="F8" i="9" s="1"/>
  <c r="C15" i="9"/>
  <c r="C16" i="6"/>
  <c r="C14" i="6"/>
  <c r="C15" i="6"/>
  <c r="AK7" i="3"/>
  <c r="C13" i="6"/>
  <c r="AF14" i="4"/>
  <c r="AG14" i="4" s="1"/>
  <c r="AK52" i="3"/>
  <c r="AK51" i="3"/>
  <c r="AK50" i="3"/>
  <c r="AK49" i="3"/>
  <c r="E47" i="5" l="1"/>
  <c r="F45" i="5" s="1"/>
  <c r="F47" i="5" s="1"/>
  <c r="F46" i="5"/>
  <c r="C22" i="12"/>
  <c r="C21" i="12"/>
  <c r="F29" i="12"/>
  <c r="F28" i="12"/>
  <c r="F27" i="12"/>
  <c r="F26" i="12"/>
  <c r="C17" i="12"/>
  <c r="C22" i="9"/>
  <c r="C21" i="9"/>
  <c r="F29" i="9"/>
  <c r="F28" i="9"/>
  <c r="F27" i="9"/>
  <c r="F26" i="9"/>
  <c r="C17" i="9"/>
  <c r="C17" i="6"/>
  <c r="D16" i="6" s="1"/>
  <c r="AH14" i="4"/>
  <c r="D16" i="12" l="1"/>
  <c r="E16" i="12" s="1"/>
  <c r="D14" i="12"/>
  <c r="E14" i="12" s="1"/>
  <c r="D15" i="12"/>
  <c r="E15" i="12" s="1"/>
  <c r="D13" i="12"/>
  <c r="F30" i="12"/>
  <c r="G26" i="12"/>
  <c r="G27" i="12"/>
  <c r="G28" i="12"/>
  <c r="G29" i="12"/>
  <c r="C23" i="12"/>
  <c r="D21" i="12" s="1"/>
  <c r="D13" i="9"/>
  <c r="D16" i="9"/>
  <c r="E16" i="9" s="1"/>
  <c r="D14" i="9"/>
  <c r="E14" i="9" s="1"/>
  <c r="F30" i="9"/>
  <c r="G26" i="9"/>
  <c r="G27" i="9"/>
  <c r="G28" i="9"/>
  <c r="G29" i="9"/>
  <c r="C23" i="9"/>
  <c r="D21" i="9" s="1"/>
  <c r="D22" i="9"/>
  <c r="D15" i="9"/>
  <c r="E15" i="9" s="1"/>
  <c r="D13" i="6"/>
  <c r="D15" i="6"/>
  <c r="D14" i="6"/>
  <c r="D23" i="9" l="1"/>
  <c r="D22" i="12"/>
  <c r="D23" i="12" s="1"/>
  <c r="G30" i="12"/>
  <c r="E13" i="12"/>
  <c r="D17" i="12"/>
  <c r="G30" i="9"/>
  <c r="E13" i="9"/>
  <c r="D17" i="9"/>
  <c r="D17" i="6"/>
</calcChain>
</file>

<file path=xl/sharedStrings.xml><?xml version="1.0" encoding="utf-8"?>
<sst xmlns="http://schemas.openxmlformats.org/spreadsheetml/2006/main" count="435" uniqueCount="132">
  <si>
    <t>UNIDAD EDUCATIVA</t>
  </si>
  <si>
    <t>NIVEL</t>
  </si>
  <si>
    <t>GRADO</t>
  </si>
  <si>
    <t>MAESTRO/A</t>
  </si>
  <si>
    <t>AREA</t>
  </si>
  <si>
    <t>Nº</t>
  </si>
  <si>
    <t>Estudiante</t>
  </si>
  <si>
    <t>Paterno</t>
  </si>
  <si>
    <t>Materno</t>
  </si>
  <si>
    <t>Nombres</t>
  </si>
  <si>
    <t># CI</t>
  </si>
  <si>
    <t>Genero</t>
  </si>
  <si>
    <t>Edad</t>
  </si>
  <si>
    <t># Celular</t>
  </si>
  <si>
    <t>Codigo Rude</t>
  </si>
  <si>
    <t>Fecha de Nacimiento</t>
  </si>
  <si>
    <t>Direción</t>
  </si>
  <si>
    <t>Padre/Madre</t>
  </si>
  <si>
    <t>Celular</t>
  </si>
  <si>
    <t>Estudiantes</t>
  </si>
  <si>
    <t>APELLIDOS Y NOMBRES</t>
  </si>
  <si>
    <t>Estado</t>
  </si>
  <si>
    <t>Retrasos</t>
  </si>
  <si>
    <t>DÍAS TRABAJ.</t>
  </si>
  <si>
    <r>
      <t>Asist. (</t>
    </r>
    <r>
      <rPr>
        <b/>
        <sz val="9"/>
        <color rgb="FFC00000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</si>
  <si>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r>
      <t>Faltas (</t>
    </r>
    <r>
      <rPr>
        <b/>
        <sz val="9"/>
        <color rgb="FFC00000"/>
        <rFont val="Calibri"/>
        <family val="2"/>
        <scheme val="minor"/>
      </rPr>
      <t>F</t>
    </r>
    <r>
      <rPr>
        <sz val="9"/>
        <color theme="1"/>
        <rFont val="Calibri"/>
        <family val="2"/>
        <scheme val="minor"/>
      </rPr>
      <t>)</t>
    </r>
  </si>
  <si>
    <r>
      <t>Retrasos (</t>
    </r>
    <r>
      <rPr>
        <b/>
        <sz val="9"/>
        <color rgb="FFC00000"/>
        <rFont val="Calibri"/>
        <family val="2"/>
        <scheme val="minor"/>
      </rPr>
      <t>R</t>
    </r>
    <r>
      <rPr>
        <sz val="9"/>
        <color theme="1"/>
        <rFont val="Calibri"/>
        <family val="2"/>
        <scheme val="minor"/>
      </rPr>
      <t>)</t>
    </r>
  </si>
  <si>
    <r>
      <t>Licencias (</t>
    </r>
    <r>
      <rPr>
        <b/>
        <sz val="9"/>
        <color rgb="FFC00000"/>
        <rFont val="Calibri"/>
        <family val="2"/>
        <scheme val="minor"/>
      </rPr>
      <t>L</t>
    </r>
    <r>
      <rPr>
        <sz val="9"/>
        <color theme="1"/>
        <rFont val="Calibri"/>
        <family val="2"/>
        <scheme val="minor"/>
      </rPr>
      <t>)</t>
    </r>
  </si>
  <si>
    <t>Mamani</t>
  </si>
  <si>
    <t>Eusebio</t>
  </si>
  <si>
    <t>Enrique Sanabrio</t>
  </si>
  <si>
    <t>Generación</t>
  </si>
  <si>
    <t>Nueva Generación</t>
  </si>
  <si>
    <t>NOMINA DE ESTUDIANTES</t>
  </si>
  <si>
    <t>EVALUACIÓN DEL MAESTRO</t>
  </si>
  <si>
    <t>SER (5)</t>
  </si>
  <si>
    <t>SABER(45)</t>
  </si>
  <si>
    <t>HACER (40)</t>
  </si>
  <si>
    <t>AUTOEVALUACIÓN (5)</t>
  </si>
  <si>
    <t>DECIDIR (5)</t>
  </si>
  <si>
    <t>SITUACIÓN TRIMESTRAL DEL ESTUDIANTE</t>
  </si>
  <si>
    <t>ESTADO</t>
  </si>
  <si>
    <t>RANGO</t>
  </si>
  <si>
    <t>PROMEDIO</t>
  </si>
  <si>
    <t>NOTA TRIM</t>
  </si>
  <si>
    <t>DATOS REFERENCIALES</t>
  </si>
  <si>
    <t>DISTRITO EDUCATIVO</t>
  </si>
  <si>
    <t>NUCLEO EDUCATIVO</t>
  </si>
  <si>
    <t>DIRECTOR / A</t>
  </si>
  <si>
    <t>MAESTRO / A</t>
  </si>
  <si>
    <t>AÑO DE ESCOLARIDAD</t>
  </si>
  <si>
    <t>GESTIÓN</t>
  </si>
  <si>
    <t>PRIMER TRIMESTRE</t>
  </si>
  <si>
    <t>INICIO</t>
  </si>
  <si>
    <t>FINAL</t>
  </si>
  <si>
    <t>SEGUNDO TRIMESTRE</t>
  </si>
  <si>
    <t>TERCER TRIMESTRE</t>
  </si>
  <si>
    <t>PROGRAMACIÓN DE INICIO Y FINAL DE TRIMESTRE</t>
  </si>
  <si>
    <t>TUTORES DE CURSO</t>
  </si>
  <si>
    <t>NOMBRE</t>
  </si>
  <si>
    <t>CELULAR</t>
  </si>
  <si>
    <t>LA PAZ - 3</t>
  </si>
  <si>
    <t>ELODIA DE LIJERON</t>
  </si>
  <si>
    <t>MYRIAM MILENA MIRANDA HERRA</t>
  </si>
  <si>
    <t>SECUNDARIA COMUNITARI PRODUCTIVA</t>
  </si>
  <si>
    <t>QUINTO A</t>
  </si>
  <si>
    <t>MATEMATICA</t>
  </si>
  <si>
    <t>INDICE</t>
  </si>
  <si>
    <t>GENERAL</t>
  </si>
  <si>
    <t>FIN</t>
  </si>
  <si>
    <t>A</t>
  </si>
  <si>
    <t>F</t>
  </si>
  <si>
    <t>R</t>
  </si>
  <si>
    <t>L</t>
  </si>
  <si>
    <t>Hombres</t>
  </si>
  <si>
    <t>M</t>
  </si>
  <si>
    <t>Mujeres</t>
  </si>
  <si>
    <t>Asistencias</t>
  </si>
  <si>
    <t>Licencias</t>
  </si>
  <si>
    <t>Faltas</t>
  </si>
  <si>
    <t>Total</t>
  </si>
  <si>
    <t>#</t>
  </si>
  <si>
    <t>%</t>
  </si>
  <si>
    <t>Efectivo</t>
  </si>
  <si>
    <t>Retirado</t>
  </si>
  <si>
    <t>Género</t>
  </si>
  <si>
    <t>Total de Estudiantes</t>
  </si>
  <si>
    <t>Cantidad</t>
  </si>
  <si>
    <t>Situación</t>
  </si>
  <si>
    <t>Asistencia Primer Trimestre</t>
  </si>
  <si>
    <t>Evaluación Primer Trimestre</t>
  </si>
  <si>
    <t>Promovido</t>
  </si>
  <si>
    <t>Retenido</t>
  </si>
  <si>
    <t>Evaluación de Desarrollo del Primer Trimestre</t>
  </si>
  <si>
    <t>En Desarrollo</t>
  </si>
  <si>
    <t>Desarrollo Aceptable</t>
  </si>
  <si>
    <t>Desarrollo Optimo</t>
  </si>
  <si>
    <t>Desarrollo Pleno</t>
  </si>
  <si>
    <t>Total de estudiantes</t>
  </si>
  <si>
    <t>ED</t>
  </si>
  <si>
    <t>DA</t>
  </si>
  <si>
    <t>DO</t>
  </si>
  <si>
    <t>DP</t>
  </si>
  <si>
    <t>Quisbert</t>
  </si>
  <si>
    <t>Sanabria</t>
  </si>
  <si>
    <t>Jaqueline</t>
  </si>
  <si>
    <t>Detalles de Efectivos y Retirados</t>
  </si>
  <si>
    <t>ESTADISTICAS PRIMER TRIMESTRE</t>
  </si>
  <si>
    <t>ESTADISTICAS SEGUNDO TRIMESTRE</t>
  </si>
  <si>
    <t>ESTADISTICAS TERCER TRIMESTRE</t>
  </si>
  <si>
    <t>BOLETIN DE CALIFICACIONES</t>
  </si>
  <si>
    <t>UNIDAD</t>
  </si>
  <si>
    <t>DIRECTOR</t>
  </si>
  <si>
    <t>1er Trimestre</t>
  </si>
  <si>
    <t>2do Trimestre</t>
  </si>
  <si>
    <t>3er Trimestre</t>
  </si>
  <si>
    <t>Observaciones</t>
  </si>
  <si>
    <t>Promedio Final</t>
  </si>
  <si>
    <t>Resumen de la Situación</t>
  </si>
  <si>
    <t>Retenidos</t>
  </si>
  <si>
    <t>Promovidos</t>
  </si>
  <si>
    <t>CARPETA PEDAGOGICA 2025</t>
  </si>
  <si>
    <t>REGISTRO DE FILIACIÓN 2025</t>
  </si>
  <si>
    <t>CUADRO DE ASISTENCIA 1º TRIMESTRE - GESTION 2025 (PRIMERA HOJA)</t>
  </si>
  <si>
    <t>CUADRO DE ASISTENCIA 1º TRIMESTRE - GESTION 2025 (SEGUNDA HOJA)</t>
  </si>
  <si>
    <t>REGISTRO DE VALORACIÓN PRIMER TRIMESTRE - GESTIÓN 2025</t>
  </si>
  <si>
    <t>CUADRO DE ASISTENCIA 2º TRIMESTRE - GESTION 2025 (PRIMERA HOJA)</t>
  </si>
  <si>
    <t>CUADRO DE ASISTENCIA 2º TRIMESTRE - GESTION 2025 (SEGUNDA HOJA)</t>
  </si>
  <si>
    <t>REGISTRO DE VALORACIÓN SEGUNDO TRIMESTRE - GESTIÓN 2025</t>
  </si>
  <si>
    <t>CUADRO DE ASISTENCIA 3º TRIMESTRE - GESTION 2025 (PRIMERA HOJA)</t>
  </si>
  <si>
    <t>CUADRO DE ASISTENCIA 3º TRIMESTRE - GESTION 2025 (SEGUNDA HOJA)</t>
  </si>
  <si>
    <t>REGISTRO DE VALORACIÓN TERCER TRIMESTRE - GESTIÓN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</si>
</sst>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7" fillId="0" borderId="0" xfId="0" applyFont="1"/>
    <xf numFmtId="0" fontId="4" fillId="0" borderId="0" xfId="0" applyFont="1" applyAlignment="1">
      <alignment vertical="center"/>
    </xf>
    <xf numFmtId="0" fontId="7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textRotation="90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/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Protection="1"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14" fontId="0" fillId="2" borderId="1" xfId="0" applyNumberForma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textRotation="90"/>
      <protection locked="0"/>
    </xf>
    <xf numFmtId="0" fontId="7" fillId="0" borderId="1" xfId="0" applyFont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textRotation="90" wrapText="1"/>
      <protection locked="0"/>
    </xf>
    <xf numFmtId="9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14" fontId="10" fillId="0" borderId="0" xfId="0" applyNumberFormat="1" applyFont="1"/>
    <xf numFmtId="0" fontId="3" fillId="0" borderId="0" xfId="0" applyFont="1"/>
    <xf numFmtId="164" fontId="11" fillId="0" borderId="0" xfId="0" applyNumberFormat="1" applyFont="1"/>
    <xf numFmtId="16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3" fillId="2" borderId="1" xfId="1" applyFont="1" applyFill="1" applyBorder="1" applyAlignment="1" applyProtection="1">
      <alignment horizontal="center" vertical="center"/>
    </xf>
    <xf numFmtId="9" fontId="3" fillId="7" borderId="1" xfId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0" fontId="9" fillId="5" borderId="0" xfId="0" applyFont="1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10" fillId="0" borderId="8" xfId="0" applyFont="1" applyBorder="1" applyAlignment="1">
      <alignment horizontal="left" vertical="center" indent="1"/>
    </xf>
    <xf numFmtId="0" fontId="4" fillId="4" borderId="0" xfId="0" applyFont="1" applyFill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textRotation="90"/>
    </xf>
    <xf numFmtId="0" fontId="6" fillId="2" borderId="4" xfId="0" applyFont="1" applyFill="1" applyBorder="1" applyAlignment="1">
      <alignment horizontal="center" textRotation="90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textRotation="90"/>
    </xf>
    <xf numFmtId="0" fontId="6" fillId="2" borderId="2" xfId="0" applyFont="1" applyFill="1" applyBorder="1" applyAlignment="1">
      <alignment horizontal="center" textRotation="90" wrapText="1"/>
    </xf>
    <xf numFmtId="0" fontId="6" fillId="2" borderId="3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center" textRotation="90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indent="1"/>
    </xf>
    <xf numFmtId="0" fontId="0" fillId="2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12" fillId="0" borderId="0" xfId="0" applyNumberFormat="1" applyFont="1" applyAlignment="1">
      <alignment horizontal="left" indent="1"/>
    </xf>
    <xf numFmtId="164" fontId="3" fillId="0" borderId="0" xfId="0" applyNumberFormat="1" applyFont="1" applyAlignment="1">
      <alignment horizontal="left" indent="1"/>
    </xf>
    <xf numFmtId="164" fontId="1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9" fillId="6" borderId="0" xfId="0" applyNumberFormat="1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2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3C-4314-A71A-0259D88AFF09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866-44A8-AC69-91EBB2394FBE}"/>
              </c:ext>
            </c:extLst>
          </c:dPt>
          <c:val>
            <c:numRef>
              <c:f>'Estadistica 1er Trimestre'!$D$13:$E$13</c:f>
              <c:numCache>
                <c:formatCode>0%</c:formatCode>
                <c:ptCount val="2"/>
                <c:pt idx="0">
                  <c:v>0.55555555555555558</c:v>
                </c:pt>
                <c:pt idx="1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6-44A8-AC69-91EBB2394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6-46AE-A63A-91EC68E2E645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6-46AE-A63A-91EC68E2E645}"/>
              </c:ext>
            </c:extLst>
          </c:dPt>
          <c:val>
            <c:numRef>
              <c:f>'Estadistica 2do Trimestre'!$D$16:$E$16</c:f>
              <c:numCache>
                <c:formatCode>0%</c:formatCode>
                <c:ptCount val="2"/>
                <c:pt idx="0">
                  <c:v>0.1111111111111111</c:v>
                </c:pt>
                <c:pt idx="1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26-46AE-A63A-91EC68E2E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'Estadistica 2do Trimestre'!$B$19:$D$19</c:f>
              <c:strCache>
                <c:ptCount val="1"/>
                <c:pt idx="0">
                  <c:v>Evaluación Primer Trimestre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0-49EE-8044-316411D93F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0-49EE-8044-316411D93F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'Estadistica 2do Trimestre'!$B$21:$B$22</c:f>
              <c:strCache>
                <c:ptCount val="2"/>
                <c:pt idx="0">
                  <c:v>Promovido</c:v>
                </c:pt>
                <c:pt idx="1">
                  <c:v>Retenido</c:v>
                </c:pt>
              </c:strCache>
            </c:strRef>
          </c:cat>
          <c:val>
            <c:numRef>
              <c:f>'Estadistica 2do Trimestre'!$D$21:$D$22</c:f>
              <c:numCache>
                <c:formatCode>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C0-49EE-8044-316411D93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'Estadistica 2do Trimestre'!$B$25:$E$25</c:f>
              <c:strCache>
                <c:ptCount val="1"/>
                <c:pt idx="0">
                  <c:v>Evaluación de Desarrollo del Primer Trimestre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E8-412F-991F-5DE9D73C75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E8-412F-991F-5DE9D73C75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E8-412F-991F-5DE9D73C75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E8-412F-991F-5DE9D73C75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'Estadistica 2do Trimestre'!$E$26:$E$29</c:f>
              <c:strCache>
                <c:ptCount val="4"/>
                <c:pt idx="0">
                  <c:v>ED</c:v>
                </c:pt>
                <c:pt idx="1">
                  <c:v>DA</c:v>
                </c:pt>
                <c:pt idx="2">
                  <c:v>DO</c:v>
                </c:pt>
                <c:pt idx="3">
                  <c:v>DP</c:v>
                </c:pt>
              </c:strCache>
            </c:strRef>
          </c:cat>
          <c:val>
            <c:numRef>
              <c:f>'Estadistica 2do Trimestre'!$G$26:$G$29</c:f>
              <c:numCache>
                <c:formatCode>0%</c:formatCode>
                <c:ptCount val="4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E8-412F-991F-5DE9D73C75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7F-4638-82F9-9F28D3E51927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7F-4638-82F9-9F28D3E51927}"/>
              </c:ext>
            </c:extLst>
          </c:dPt>
          <c:val>
            <c:numRef>
              <c:f>'Estadistica 3er Trimestre'!$D$13:$E$13</c:f>
              <c:numCache>
                <c:formatCode>0%</c:formatCode>
                <c:ptCount val="2"/>
                <c:pt idx="0">
                  <c:v>0.55555555555555558</c:v>
                </c:pt>
                <c:pt idx="1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7F-4638-82F9-9F28D3E5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36-4B8A-91E7-8974B1EEC9C1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36-4B8A-91E7-8974B1EEC9C1}"/>
              </c:ext>
            </c:extLst>
          </c:dPt>
          <c:val>
            <c:numRef>
              <c:f>'Estadistica 3er Trimestre'!$D$14:$E$14</c:f>
              <c:numCache>
                <c:formatCode>0%</c:formatCode>
                <c:ptCount val="2"/>
                <c:pt idx="0">
                  <c:v>0.1111111111111111</c:v>
                </c:pt>
                <c:pt idx="1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36-4B8A-91E7-8974B1EEC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77-4825-9B66-50DC756B0C4B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77-4825-9B66-50DC756B0C4B}"/>
              </c:ext>
            </c:extLst>
          </c:dPt>
          <c:val>
            <c:numRef>
              <c:f>'Estadistica 3er Trimestre'!$D$15:$E$15</c:f>
              <c:numCache>
                <c:formatCode>0%</c:formatCode>
                <c:ptCount val="2"/>
                <c:pt idx="0">
                  <c:v>0.22222222222222221</c:v>
                </c:pt>
                <c:pt idx="1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77-4825-9B66-50DC756B0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21-4D52-8761-E035E7FD49B6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21-4D52-8761-E035E7FD49B6}"/>
              </c:ext>
            </c:extLst>
          </c:dPt>
          <c:val>
            <c:numRef>
              <c:f>'Estadistica 3er Trimestre'!$D$16:$E$16</c:f>
              <c:numCache>
                <c:formatCode>0%</c:formatCode>
                <c:ptCount val="2"/>
                <c:pt idx="0">
                  <c:v>0.1111111111111111</c:v>
                </c:pt>
                <c:pt idx="1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21-4D52-8761-E035E7FD4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'Estadistica 3er Trimestre'!$B$19:$D$19</c:f>
              <c:strCache>
                <c:ptCount val="1"/>
                <c:pt idx="0">
                  <c:v>Evaluación Primer Trimestre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98-4589-B57F-3B765262FC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98-4589-B57F-3B765262FC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'Estadistica 3er Trimestre'!$B$21:$B$22</c:f>
              <c:strCache>
                <c:ptCount val="2"/>
                <c:pt idx="0">
                  <c:v>Promovido</c:v>
                </c:pt>
                <c:pt idx="1">
                  <c:v>Retenido</c:v>
                </c:pt>
              </c:strCache>
            </c:strRef>
          </c:cat>
          <c:val>
            <c:numRef>
              <c:f>'Estadistica 3er Trimestre'!$D$21:$D$22</c:f>
              <c:numCache>
                <c:formatCode>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8-4589-B57F-3B765262F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'Estadistica 3er Trimestre'!$B$25:$E$25</c:f>
              <c:strCache>
                <c:ptCount val="1"/>
                <c:pt idx="0">
                  <c:v>Evaluación de Desarrollo del Primer Trimestre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97-4BE7-B7A0-6C6724103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97-4BE7-B7A0-6C6724103C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97-4BE7-B7A0-6C6724103C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97-4BE7-B7A0-6C6724103C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'Estadistica 3er Trimestre'!$E$26:$E$29</c:f>
              <c:strCache>
                <c:ptCount val="4"/>
                <c:pt idx="0">
                  <c:v>ED</c:v>
                </c:pt>
                <c:pt idx="1">
                  <c:v>DA</c:v>
                </c:pt>
                <c:pt idx="2">
                  <c:v>DO</c:v>
                </c:pt>
                <c:pt idx="3">
                  <c:v>DP</c:v>
                </c:pt>
              </c:strCache>
            </c:strRef>
          </c:cat>
          <c:val>
            <c:numRef>
              <c:f>'Estadistica 3er Trimestre'!$G$26:$G$29</c:f>
              <c:numCache>
                <c:formatCode>0%</c:formatCode>
                <c:ptCount val="4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97-4BE7-B7A0-6C6724103C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Boletin!$D$44</c:f>
              <c:strCache>
                <c:ptCount val="1"/>
                <c:pt idx="0">
                  <c:v>Resumen de la Situación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938B-4DE9-802C-745A5F37D5C7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38B-4DE9-802C-745A5F37D5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Boletin!$D$45:$D$46</c:f>
              <c:strCache>
                <c:ptCount val="2"/>
                <c:pt idx="0">
                  <c:v>Promovidos</c:v>
                </c:pt>
                <c:pt idx="1">
                  <c:v>Retenidos</c:v>
                </c:pt>
              </c:strCache>
            </c:strRef>
          </c:cat>
          <c:val>
            <c:numRef>
              <c:f>Boletin!$F$45:$F$46</c:f>
              <c:numCache>
                <c:formatCode>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B-4DE9-802C-745A5F37D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75-4F36-AEC2-1D5A6C3EFD16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75-4F36-AEC2-1D5A6C3EFD16}"/>
              </c:ext>
            </c:extLst>
          </c:dPt>
          <c:val>
            <c:numRef>
              <c:f>'Estadistica 1er Trimestre'!$D$14:$E$14</c:f>
              <c:numCache>
                <c:formatCode>0%</c:formatCode>
                <c:ptCount val="2"/>
                <c:pt idx="0">
                  <c:v>0.1111111111111111</c:v>
                </c:pt>
                <c:pt idx="1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75-4F36-AEC2-1D5A6C3EF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26-40B1-A26D-E4DCD57D1CE8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26-40B1-A26D-E4DCD57D1CE8}"/>
              </c:ext>
            </c:extLst>
          </c:dPt>
          <c:val>
            <c:numRef>
              <c:f>'Estadistica 1er Trimestre'!$D$15:$E$15</c:f>
              <c:numCache>
                <c:formatCode>0%</c:formatCode>
                <c:ptCount val="2"/>
                <c:pt idx="0">
                  <c:v>0.22222222222222221</c:v>
                </c:pt>
                <c:pt idx="1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26-40B1-A26D-E4DCD57D1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3D-454F-A9EE-DCD150F50A72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3D-454F-A9EE-DCD150F50A72}"/>
              </c:ext>
            </c:extLst>
          </c:dPt>
          <c:val>
            <c:numRef>
              <c:f>'Estadistica 1er Trimestre'!$D$16:$E$16</c:f>
              <c:numCache>
                <c:formatCode>0%</c:formatCode>
                <c:ptCount val="2"/>
                <c:pt idx="0">
                  <c:v>0.1111111111111111</c:v>
                </c:pt>
                <c:pt idx="1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3D-454F-A9EE-DCD150F50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'Estadistica 1er Trimestre'!$B$19:$D$19</c:f>
              <c:strCache>
                <c:ptCount val="1"/>
                <c:pt idx="0">
                  <c:v>Evaluación Primer Trimestre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21-4D9C-B286-2D581D520A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21-4D9C-B286-2D581D520A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'Estadistica 1er Trimestre'!$B$21:$B$22</c:f>
              <c:strCache>
                <c:ptCount val="2"/>
                <c:pt idx="0">
                  <c:v>Promovido</c:v>
                </c:pt>
                <c:pt idx="1">
                  <c:v>Retenido</c:v>
                </c:pt>
              </c:strCache>
            </c:strRef>
          </c:cat>
          <c:val>
            <c:numRef>
              <c:f>'Estadistica 1er Trimestre'!$D$21:$D$22</c:f>
              <c:numCache>
                <c:formatCode>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9-4EA9-909D-BF20AB0A2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'Estadistica 1er Trimestre'!$B$25:$E$25</c:f>
              <c:strCache>
                <c:ptCount val="1"/>
                <c:pt idx="0">
                  <c:v>Evaluación de Desarrollo del Primer Trimestre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EE-4FF6-B9F8-5060111C28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EE-4FF6-B9F8-5060111C28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EE-4FF6-B9F8-5060111C28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EE-4FF6-B9F8-5060111C28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B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'Estadistica 1er Trimestre'!$E$26:$E$29</c:f>
              <c:strCache>
                <c:ptCount val="4"/>
                <c:pt idx="0">
                  <c:v>ED</c:v>
                </c:pt>
                <c:pt idx="1">
                  <c:v>DA</c:v>
                </c:pt>
                <c:pt idx="2">
                  <c:v>DO</c:v>
                </c:pt>
                <c:pt idx="3">
                  <c:v>DP</c:v>
                </c:pt>
              </c:strCache>
            </c:strRef>
          </c:cat>
          <c:val>
            <c:numRef>
              <c:f>'Estadistica 1er Trimestre'!$G$26:$G$29</c:f>
              <c:numCache>
                <c:formatCode>0%</c:formatCode>
                <c:ptCount val="4"/>
                <c:pt idx="0">
                  <c:v>0.33333333333333331</c:v>
                </c:pt>
                <c:pt idx="1">
                  <c:v>0.33333333333333331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6-4A7A-9F5B-3996ADE534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B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32-4EC1-85F0-7383A5737754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32-4EC1-85F0-7383A5737754}"/>
              </c:ext>
            </c:extLst>
          </c:dPt>
          <c:val>
            <c:numRef>
              <c:f>'Estadistica 2do Trimestre'!$D$13:$E$13</c:f>
              <c:numCache>
                <c:formatCode>0%</c:formatCode>
                <c:ptCount val="2"/>
                <c:pt idx="0">
                  <c:v>0.55555555555555558</c:v>
                </c:pt>
                <c:pt idx="1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2-4EC1-85F0-7383A5737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9D-4624-A74B-B124B6BE5DC7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9D-4624-A74B-B124B6BE5DC7}"/>
              </c:ext>
            </c:extLst>
          </c:dPt>
          <c:val>
            <c:numRef>
              <c:f>'Estadistica 2do Trimestre'!$D$14:$E$14</c:f>
              <c:numCache>
                <c:formatCode>0%</c:formatCode>
                <c:ptCount val="2"/>
                <c:pt idx="0">
                  <c:v>0.1111111111111111</c:v>
                </c:pt>
                <c:pt idx="1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9D-4624-A74B-B124B6BE5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6336695433597"/>
          <c:y val="0.11283522052152124"/>
          <c:w val="0.77526968098869253"/>
          <c:h val="0.803790481380461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37-47E8-9F56-04DD44789F53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37-47E8-9F56-04DD44789F53}"/>
              </c:ext>
            </c:extLst>
          </c:dPt>
          <c:val>
            <c:numRef>
              <c:f>'Estadistica 2do Trimestre'!$D$15:$E$15</c:f>
              <c:numCache>
                <c:formatCode>0%</c:formatCode>
                <c:ptCount val="2"/>
                <c:pt idx="0">
                  <c:v>0.22222222222222221</c:v>
                </c:pt>
                <c:pt idx="1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37-47E8-9F56-04DD44789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B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stadistica 2do Trimestre'!A1"/><Relationship Id="rId13" Type="http://schemas.openxmlformats.org/officeDocument/2006/relationships/image" Target="../media/image2.png"/><Relationship Id="rId3" Type="http://schemas.openxmlformats.org/officeDocument/2006/relationships/hyperlink" Target="#'Asistencia 3er Trimestre'!A1"/><Relationship Id="rId7" Type="http://schemas.openxmlformats.org/officeDocument/2006/relationships/hyperlink" Target="#'Eval. 3er trim.'!A1"/><Relationship Id="rId12" Type="http://schemas.openxmlformats.org/officeDocument/2006/relationships/image" Target="../media/image1.png"/><Relationship Id="rId2" Type="http://schemas.openxmlformats.org/officeDocument/2006/relationships/hyperlink" Target="#'Asistencia 2do Trimestre'!A1"/><Relationship Id="rId1" Type="http://schemas.openxmlformats.org/officeDocument/2006/relationships/hyperlink" Target="#'Asistencia 1er Trimestre'!A1"/><Relationship Id="rId6" Type="http://schemas.openxmlformats.org/officeDocument/2006/relationships/hyperlink" Target="#'Eval. 2do trim.'!A1"/><Relationship Id="rId11" Type="http://schemas.openxmlformats.org/officeDocument/2006/relationships/hyperlink" Target="#FILIACI&#211;N!A1"/><Relationship Id="rId5" Type="http://schemas.openxmlformats.org/officeDocument/2006/relationships/hyperlink" Target="#'Estadistica 1er Trimestre'!A1"/><Relationship Id="rId10" Type="http://schemas.openxmlformats.org/officeDocument/2006/relationships/hyperlink" Target="#Boletin!A1"/><Relationship Id="rId4" Type="http://schemas.openxmlformats.org/officeDocument/2006/relationships/hyperlink" Target="#'Eval. 1er trim.'!A1"/><Relationship Id="rId9" Type="http://schemas.openxmlformats.org/officeDocument/2006/relationships/hyperlink" Target="#'Estadistica 3er Trimestr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hyperlink" Target="#CARATULA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hyperlink" Target="#CARATULA!A1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hyperlink" Target="#CARATUL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CARATUL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12</xdr:row>
      <xdr:rowOff>76200</xdr:rowOff>
    </xdr:from>
    <xdr:to>
      <xdr:col>0</xdr:col>
      <xdr:colOff>742950</xdr:colOff>
      <xdr:row>15</xdr:row>
      <xdr:rowOff>104775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C19597-D324-4964-BBA4-CA0D1C10ACED}"/>
            </a:ext>
          </a:extLst>
        </xdr:cNvPr>
        <xdr:cNvSpPr/>
      </xdr:nvSpPr>
      <xdr:spPr>
        <a:xfrm>
          <a:off x="28576" y="2676525"/>
          <a:ext cx="714374" cy="6000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900"/>
            <a:t>Ir</a:t>
          </a:r>
          <a:r>
            <a:rPr lang="es-BO" sz="900" baseline="0"/>
            <a:t> a Asistencia</a:t>
          </a:r>
          <a:endParaRPr lang="es-BO" sz="1100"/>
        </a:p>
      </xdr:txBody>
    </xdr:sp>
    <xdr:clientData/>
  </xdr:twoCellAnchor>
  <xdr:twoCellAnchor>
    <xdr:from>
      <xdr:col>0</xdr:col>
      <xdr:colOff>28575</xdr:colOff>
      <xdr:row>17</xdr:row>
      <xdr:rowOff>66675</xdr:rowOff>
    </xdr:from>
    <xdr:to>
      <xdr:col>0</xdr:col>
      <xdr:colOff>742949</xdr:colOff>
      <xdr:row>20</xdr:row>
      <xdr:rowOff>95250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9A750C-4888-4140-B688-BB4B78753F30}"/>
            </a:ext>
          </a:extLst>
        </xdr:cNvPr>
        <xdr:cNvSpPr/>
      </xdr:nvSpPr>
      <xdr:spPr>
        <a:xfrm>
          <a:off x="28575" y="3619500"/>
          <a:ext cx="714374" cy="6000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900"/>
            <a:t>Ir</a:t>
          </a:r>
          <a:r>
            <a:rPr lang="es-BO" sz="900" baseline="0"/>
            <a:t> a Asistencia</a:t>
          </a:r>
          <a:endParaRPr lang="es-BO" sz="1100"/>
        </a:p>
      </xdr:txBody>
    </xdr:sp>
    <xdr:clientData/>
  </xdr:twoCellAnchor>
  <xdr:twoCellAnchor>
    <xdr:from>
      <xdr:col>0</xdr:col>
      <xdr:colOff>28575</xdr:colOff>
      <xdr:row>22</xdr:row>
      <xdr:rowOff>76200</xdr:rowOff>
    </xdr:from>
    <xdr:to>
      <xdr:col>0</xdr:col>
      <xdr:colOff>742949</xdr:colOff>
      <xdr:row>25</xdr:row>
      <xdr:rowOff>104775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0DB0FE-7774-4A0F-9309-E7A5AE29BFF9}"/>
            </a:ext>
          </a:extLst>
        </xdr:cNvPr>
        <xdr:cNvSpPr/>
      </xdr:nvSpPr>
      <xdr:spPr>
        <a:xfrm>
          <a:off x="28575" y="4581525"/>
          <a:ext cx="714374" cy="6000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900"/>
            <a:t>Ir</a:t>
          </a:r>
          <a:r>
            <a:rPr lang="es-BO" sz="900" baseline="0"/>
            <a:t> a Asistencia</a:t>
          </a:r>
          <a:endParaRPr lang="es-BO" sz="1100"/>
        </a:p>
      </xdr:txBody>
    </xdr:sp>
    <xdr:clientData/>
  </xdr:twoCellAnchor>
  <xdr:twoCellAnchor>
    <xdr:from>
      <xdr:col>0</xdr:col>
      <xdr:colOff>771526</xdr:colOff>
      <xdr:row>12</xdr:row>
      <xdr:rowOff>76200</xdr:rowOff>
    </xdr:from>
    <xdr:to>
      <xdr:col>1</xdr:col>
      <xdr:colOff>762000</xdr:colOff>
      <xdr:row>15</xdr:row>
      <xdr:rowOff>104775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EC5F3B-9BED-46AA-96D1-78A3A36AFA53}"/>
            </a:ext>
          </a:extLst>
        </xdr:cNvPr>
        <xdr:cNvSpPr/>
      </xdr:nvSpPr>
      <xdr:spPr>
        <a:xfrm>
          <a:off x="771526" y="2676525"/>
          <a:ext cx="771524" cy="60007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900"/>
            <a:t>Ir</a:t>
          </a:r>
          <a:r>
            <a:rPr lang="es-BO" sz="900" baseline="0"/>
            <a:t> a Valoración</a:t>
          </a:r>
          <a:endParaRPr lang="es-BO" sz="1100"/>
        </a:p>
      </xdr:txBody>
    </xdr:sp>
    <xdr:clientData/>
  </xdr:twoCellAnchor>
  <xdr:twoCellAnchor>
    <xdr:from>
      <xdr:col>2</xdr:col>
      <xdr:colOff>19050</xdr:colOff>
      <xdr:row>12</xdr:row>
      <xdr:rowOff>76200</xdr:rowOff>
    </xdr:from>
    <xdr:to>
      <xdr:col>2</xdr:col>
      <xdr:colOff>762000</xdr:colOff>
      <xdr:row>15</xdr:row>
      <xdr:rowOff>104775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B4ED0BD-2593-4619-B5C7-8A7A56663B1C}"/>
            </a:ext>
          </a:extLst>
        </xdr:cNvPr>
        <xdr:cNvSpPr/>
      </xdr:nvSpPr>
      <xdr:spPr>
        <a:xfrm>
          <a:off x="1581150" y="2676525"/>
          <a:ext cx="742950" cy="600075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900"/>
            <a:t>Ir</a:t>
          </a:r>
          <a:r>
            <a:rPr lang="es-BO" sz="900" baseline="0"/>
            <a:t> a Estadistica</a:t>
          </a:r>
          <a:endParaRPr lang="es-BO" sz="1100"/>
        </a:p>
      </xdr:txBody>
    </xdr:sp>
    <xdr:clientData/>
  </xdr:twoCellAnchor>
  <xdr:twoCellAnchor>
    <xdr:from>
      <xdr:col>1</xdr:col>
      <xdr:colOff>0</xdr:colOff>
      <xdr:row>17</xdr:row>
      <xdr:rowOff>76200</xdr:rowOff>
    </xdr:from>
    <xdr:to>
      <xdr:col>1</xdr:col>
      <xdr:colOff>771524</xdr:colOff>
      <xdr:row>20</xdr:row>
      <xdr:rowOff>104775</xdr:rowOff>
    </xdr:to>
    <xdr:sp macro="" textlink="">
      <xdr:nvSpPr>
        <xdr:cNvPr id="8" name="Rectángulo: esquinas redondeada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AC9081F-0CF6-4BBE-9EDD-A1680D3071E4}"/>
            </a:ext>
          </a:extLst>
        </xdr:cNvPr>
        <xdr:cNvSpPr/>
      </xdr:nvSpPr>
      <xdr:spPr>
        <a:xfrm>
          <a:off x="781050" y="3629025"/>
          <a:ext cx="771524" cy="60007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900"/>
            <a:t>Ir</a:t>
          </a:r>
          <a:r>
            <a:rPr lang="es-BO" sz="900" baseline="0"/>
            <a:t> a Valoración</a:t>
          </a:r>
          <a:endParaRPr lang="es-BO" sz="1100"/>
        </a:p>
      </xdr:txBody>
    </xdr:sp>
    <xdr:clientData/>
  </xdr:twoCellAnchor>
  <xdr:twoCellAnchor>
    <xdr:from>
      <xdr:col>1</xdr:col>
      <xdr:colOff>0</xdr:colOff>
      <xdr:row>22</xdr:row>
      <xdr:rowOff>66675</xdr:rowOff>
    </xdr:from>
    <xdr:to>
      <xdr:col>1</xdr:col>
      <xdr:colOff>771524</xdr:colOff>
      <xdr:row>25</xdr:row>
      <xdr:rowOff>95250</xdr:rowOff>
    </xdr:to>
    <xdr:sp macro="" textlink="">
      <xdr:nvSpPr>
        <xdr:cNvPr id="9" name="Rectángulo: esquinas redondeada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FE0A413-E958-4370-A299-F06AD6EAACA4}"/>
            </a:ext>
          </a:extLst>
        </xdr:cNvPr>
        <xdr:cNvSpPr/>
      </xdr:nvSpPr>
      <xdr:spPr>
        <a:xfrm>
          <a:off x="781050" y="4572000"/>
          <a:ext cx="771524" cy="600075"/>
        </a:xfrm>
        <a:prstGeom prst="round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900"/>
            <a:t>Ir</a:t>
          </a:r>
          <a:r>
            <a:rPr lang="es-BO" sz="900" baseline="0"/>
            <a:t> a Valoración</a:t>
          </a:r>
          <a:endParaRPr lang="es-BO" sz="1100"/>
        </a:p>
      </xdr:txBody>
    </xdr:sp>
    <xdr:clientData/>
  </xdr:twoCellAnchor>
  <xdr:twoCellAnchor>
    <xdr:from>
      <xdr:col>2</xdr:col>
      <xdr:colOff>19050</xdr:colOff>
      <xdr:row>17</xdr:row>
      <xdr:rowOff>66675</xdr:rowOff>
    </xdr:from>
    <xdr:to>
      <xdr:col>2</xdr:col>
      <xdr:colOff>762000</xdr:colOff>
      <xdr:row>20</xdr:row>
      <xdr:rowOff>95250</xdr:rowOff>
    </xdr:to>
    <xdr:sp macro="" textlink="">
      <xdr:nvSpPr>
        <xdr:cNvPr id="10" name="Rectángulo: esquinas redondeadas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6DC80C1-1343-4FB7-B8EB-8F1461DB4186}"/>
            </a:ext>
          </a:extLst>
        </xdr:cNvPr>
        <xdr:cNvSpPr/>
      </xdr:nvSpPr>
      <xdr:spPr>
        <a:xfrm>
          <a:off x="1581150" y="3619500"/>
          <a:ext cx="742950" cy="600075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900"/>
            <a:t>Ir</a:t>
          </a:r>
          <a:r>
            <a:rPr lang="es-BO" sz="900" baseline="0"/>
            <a:t> a Estadistica</a:t>
          </a:r>
          <a:endParaRPr lang="es-BO" sz="1100"/>
        </a:p>
      </xdr:txBody>
    </xdr:sp>
    <xdr:clientData/>
  </xdr:twoCellAnchor>
  <xdr:twoCellAnchor>
    <xdr:from>
      <xdr:col>2</xdr:col>
      <xdr:colOff>19050</xdr:colOff>
      <xdr:row>22</xdr:row>
      <xdr:rowOff>66675</xdr:rowOff>
    </xdr:from>
    <xdr:to>
      <xdr:col>2</xdr:col>
      <xdr:colOff>762000</xdr:colOff>
      <xdr:row>25</xdr:row>
      <xdr:rowOff>95250</xdr:rowOff>
    </xdr:to>
    <xdr:sp macro="" textlink="">
      <xdr:nvSpPr>
        <xdr:cNvPr id="11" name="Rectángulo: esquinas redondeadas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18DDDA1-BBF4-4D3C-AE10-441EC6CF5460}"/>
            </a:ext>
          </a:extLst>
        </xdr:cNvPr>
        <xdr:cNvSpPr/>
      </xdr:nvSpPr>
      <xdr:spPr>
        <a:xfrm>
          <a:off x="1581150" y="4572000"/>
          <a:ext cx="742950" cy="600075"/>
        </a:xfrm>
        <a:prstGeom prst="round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900"/>
            <a:t>Ir</a:t>
          </a:r>
          <a:r>
            <a:rPr lang="es-BO" sz="900" baseline="0"/>
            <a:t> a Estadistica</a:t>
          </a:r>
          <a:endParaRPr lang="es-BO" sz="1100"/>
        </a:p>
      </xdr:txBody>
    </xdr:sp>
    <xdr:clientData/>
  </xdr:twoCellAnchor>
  <xdr:twoCellAnchor>
    <xdr:from>
      <xdr:col>1</xdr:col>
      <xdr:colOff>438150</xdr:colOff>
      <xdr:row>7</xdr:row>
      <xdr:rowOff>38100</xdr:rowOff>
    </xdr:from>
    <xdr:to>
      <xdr:col>2</xdr:col>
      <xdr:colOff>704851</xdr:colOff>
      <xdr:row>10</xdr:row>
      <xdr:rowOff>114301</xdr:rowOff>
    </xdr:to>
    <xdr:sp macro="" textlink="">
      <xdr:nvSpPr>
        <xdr:cNvPr id="13" name="Elips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02F373E-EB2E-4BDB-A518-5A4F2DD5C3BC}"/>
            </a:ext>
          </a:extLst>
        </xdr:cNvPr>
        <xdr:cNvSpPr/>
      </xdr:nvSpPr>
      <xdr:spPr>
        <a:xfrm>
          <a:off x="1219200" y="1685925"/>
          <a:ext cx="1047751" cy="647701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Ir a Boletin</a:t>
          </a:r>
        </a:p>
      </xdr:txBody>
    </xdr:sp>
    <xdr:clientData/>
  </xdr:twoCellAnchor>
  <xdr:twoCellAnchor>
    <xdr:from>
      <xdr:col>0</xdr:col>
      <xdr:colOff>57150</xdr:colOff>
      <xdr:row>7</xdr:row>
      <xdr:rowOff>47625</xdr:rowOff>
    </xdr:from>
    <xdr:to>
      <xdr:col>1</xdr:col>
      <xdr:colOff>323851</xdr:colOff>
      <xdr:row>10</xdr:row>
      <xdr:rowOff>123826</xdr:rowOff>
    </xdr:to>
    <xdr:sp macro="" textlink="">
      <xdr:nvSpPr>
        <xdr:cNvPr id="15" name="Elipse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87AEE43-91FD-47B3-A121-8A72434B0F6F}"/>
            </a:ext>
          </a:extLst>
        </xdr:cNvPr>
        <xdr:cNvSpPr/>
      </xdr:nvSpPr>
      <xdr:spPr>
        <a:xfrm>
          <a:off x="57150" y="1695450"/>
          <a:ext cx="1047751" cy="647701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Ir a Filiación</a:t>
          </a:r>
        </a:p>
      </xdr:txBody>
    </xdr:sp>
    <xdr:clientData/>
  </xdr:twoCellAnchor>
  <xdr:twoCellAnchor editAs="oneCell">
    <xdr:from>
      <xdr:col>1</xdr:col>
      <xdr:colOff>0</xdr:colOff>
      <xdr:row>1</xdr:row>
      <xdr:rowOff>38101</xdr:rowOff>
    </xdr:from>
    <xdr:to>
      <xdr:col>2</xdr:col>
      <xdr:colOff>247650</xdr:colOff>
      <xdr:row>4</xdr:row>
      <xdr:rowOff>213782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B03EA2CF-A57B-4810-B69D-01D835901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76226"/>
          <a:ext cx="1028700" cy="947206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581025</xdr:colOff>
      <xdr:row>1</xdr:row>
      <xdr:rowOff>28575</xdr:rowOff>
    </xdr:from>
    <xdr:to>
      <xdr:col>11</xdr:col>
      <xdr:colOff>352339</xdr:colOff>
      <xdr:row>4</xdr:row>
      <xdr:rowOff>171336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C319B27-5240-425F-845F-CDC6B72E3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7448550" y="266700"/>
          <a:ext cx="685714" cy="9142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190500</xdr:colOff>
      <xdr:row>0</xdr:row>
      <xdr:rowOff>28575</xdr:rowOff>
    </xdr:from>
    <xdr:to>
      <xdr:col>36</xdr:col>
      <xdr:colOff>161925</xdr:colOff>
      <xdr:row>1</xdr:row>
      <xdr:rowOff>66675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81380B-F949-4A47-BD8A-7BC6CABBAEAF}"/>
            </a:ext>
          </a:extLst>
        </xdr:cNvPr>
        <xdr:cNvSpPr/>
      </xdr:nvSpPr>
      <xdr:spPr>
        <a:xfrm>
          <a:off x="8115300" y="28575"/>
          <a:ext cx="571500" cy="2381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BO" sz="1050" b="1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228600</xdr:colOff>
      <xdr:row>0</xdr:row>
      <xdr:rowOff>66675</xdr:rowOff>
    </xdr:from>
    <xdr:to>
      <xdr:col>33</xdr:col>
      <xdr:colOff>180975</xdr:colOff>
      <xdr:row>1</xdr:row>
      <xdr:rowOff>114300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EF008-31E9-4BB1-88B9-CA3545E1B0AC}"/>
            </a:ext>
          </a:extLst>
        </xdr:cNvPr>
        <xdr:cNvSpPr/>
      </xdr:nvSpPr>
      <xdr:spPr>
        <a:xfrm>
          <a:off x="8143875" y="66675"/>
          <a:ext cx="571500" cy="2381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BO" sz="1050" b="1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551263</xdr:colOff>
      <xdr:row>9</xdr:row>
      <xdr:rowOff>180975</xdr:rowOff>
    </xdr:from>
    <xdr:to>
      <xdr:col>7</xdr:col>
      <xdr:colOff>104775</xdr:colOff>
      <xdr:row>17</xdr:row>
      <xdr:rowOff>85725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21867EA-B50B-4640-A2F1-BC0430C8C9A2}"/>
            </a:ext>
          </a:extLst>
        </xdr:cNvPr>
        <xdr:cNvGrpSpPr/>
      </xdr:nvGrpSpPr>
      <xdr:grpSpPr>
        <a:xfrm>
          <a:off x="3251881" y="1895475"/>
          <a:ext cx="1245600" cy="1428750"/>
          <a:chOff x="3373042" y="1857375"/>
          <a:chExt cx="1325164" cy="1485900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F230AC9-05CC-4C35-871E-4954CF6E801D}"/>
              </a:ext>
            </a:extLst>
          </xdr:cNvPr>
          <xdr:cNvGraphicFramePr/>
        </xdr:nvGraphicFramePr>
        <xdr:xfrm>
          <a:off x="3373042" y="1919287"/>
          <a:ext cx="1325164" cy="14239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5381A92B-6C8E-4875-834D-75F8F5495B02}"/>
              </a:ext>
            </a:extLst>
          </xdr:cNvPr>
          <xdr:cNvSpPr/>
        </xdr:nvSpPr>
        <xdr:spPr>
          <a:xfrm>
            <a:off x="3515787" y="1857375"/>
            <a:ext cx="1071251" cy="238125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s-BO" sz="1200" b="1">
                <a:solidFill>
                  <a:schemeClr val="accent1"/>
                </a:solidFill>
              </a:rPr>
              <a:t>ASISTENCIAS</a:t>
            </a:r>
            <a:endParaRPr lang="es-BO" sz="1100" b="1">
              <a:solidFill>
                <a:schemeClr val="accent1"/>
              </a:solidFill>
            </a:endParaRPr>
          </a:p>
        </xdr:txBody>
      </xdr:sp>
    </xdr:grpSp>
    <xdr:clientData/>
  </xdr:twoCellAnchor>
  <xdr:twoCellAnchor>
    <xdr:from>
      <xdr:col>7</xdr:col>
      <xdr:colOff>417913</xdr:colOff>
      <xdr:row>10</xdr:row>
      <xdr:rowOff>78581</xdr:rowOff>
    </xdr:from>
    <xdr:to>
      <xdr:col>9</xdr:col>
      <xdr:colOff>142875</xdr:colOff>
      <xdr:row>17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620AB5D-BB5E-4B8B-821E-91BCA0A41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570526</xdr:colOff>
      <xdr:row>9</xdr:row>
      <xdr:rowOff>161925</xdr:rowOff>
    </xdr:from>
    <xdr:to>
      <xdr:col>8</xdr:col>
      <xdr:colOff>761239</xdr:colOff>
      <xdr:row>11</xdr:row>
      <xdr:rowOff>57516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9AF2FC37-0849-4D67-8054-2C5D792D64FE}"/>
            </a:ext>
          </a:extLst>
        </xdr:cNvPr>
        <xdr:cNvSpPr/>
      </xdr:nvSpPr>
      <xdr:spPr>
        <a:xfrm>
          <a:off x="4961551" y="1876425"/>
          <a:ext cx="952713" cy="27659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BO" sz="1200" b="1">
              <a:solidFill>
                <a:schemeClr val="accent2"/>
              </a:solidFill>
            </a:rPr>
            <a:t>FALTAS</a:t>
          </a:r>
          <a:endParaRPr lang="es-BO" sz="1100" b="1">
            <a:solidFill>
              <a:schemeClr val="accent2"/>
            </a:solidFill>
          </a:endParaRPr>
        </a:p>
      </xdr:txBody>
    </xdr:sp>
    <xdr:clientData/>
  </xdr:twoCellAnchor>
  <xdr:twoCellAnchor>
    <xdr:from>
      <xdr:col>8</xdr:col>
      <xdr:colOff>503638</xdr:colOff>
      <xdr:row>10</xdr:row>
      <xdr:rowOff>78581</xdr:rowOff>
    </xdr:from>
    <xdr:to>
      <xdr:col>10</xdr:col>
      <xdr:colOff>228600</xdr:colOff>
      <xdr:row>17</xdr:row>
      <xdr:rowOff>114300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4EDD842-04BF-4947-AAC3-8B32FCAA3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656251</xdr:colOff>
      <xdr:row>10</xdr:row>
      <xdr:rowOff>19050</xdr:rowOff>
    </xdr:from>
    <xdr:to>
      <xdr:col>10</xdr:col>
      <xdr:colOff>84964</xdr:colOff>
      <xdr:row>11</xdr:row>
      <xdr:rowOff>57516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372BD8ED-DADC-4D1E-A60B-34EEDCD44D88}"/>
            </a:ext>
          </a:extLst>
        </xdr:cNvPr>
        <xdr:cNvSpPr/>
      </xdr:nvSpPr>
      <xdr:spPr>
        <a:xfrm>
          <a:off x="5809276" y="1924050"/>
          <a:ext cx="952713" cy="22896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200" b="1">
              <a:solidFill>
                <a:schemeClr val="accent4"/>
              </a:solidFill>
            </a:rPr>
            <a:t>RETRASOS</a:t>
          </a:r>
          <a:endParaRPr lang="es-BO" sz="1100" b="1">
            <a:solidFill>
              <a:schemeClr val="accent4"/>
            </a:solidFill>
          </a:endParaRPr>
        </a:p>
      </xdr:txBody>
    </xdr:sp>
    <xdr:clientData/>
  </xdr:twoCellAnchor>
  <xdr:twoCellAnchor>
    <xdr:from>
      <xdr:col>10</xdr:col>
      <xdr:colOff>84538</xdr:colOff>
      <xdr:row>10</xdr:row>
      <xdr:rowOff>78581</xdr:rowOff>
    </xdr:from>
    <xdr:to>
      <xdr:col>11</xdr:col>
      <xdr:colOff>571500</xdr:colOff>
      <xdr:row>17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3670097-C064-4C4D-B15F-F5F1ACCDD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237151</xdr:colOff>
      <xdr:row>10</xdr:row>
      <xdr:rowOff>19050</xdr:rowOff>
    </xdr:from>
    <xdr:to>
      <xdr:col>11</xdr:col>
      <xdr:colOff>427864</xdr:colOff>
      <xdr:row>11</xdr:row>
      <xdr:rowOff>57516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96C51729-DA84-4F16-9F6F-47E300201B87}"/>
            </a:ext>
          </a:extLst>
        </xdr:cNvPr>
        <xdr:cNvSpPr/>
      </xdr:nvSpPr>
      <xdr:spPr>
        <a:xfrm>
          <a:off x="6914176" y="1924050"/>
          <a:ext cx="952713" cy="22896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200" b="1">
              <a:solidFill>
                <a:schemeClr val="accent6"/>
              </a:solidFill>
            </a:rPr>
            <a:t>LICENCIAS</a:t>
          </a:r>
          <a:endParaRPr lang="es-BO" sz="1100" b="1">
            <a:solidFill>
              <a:schemeClr val="accent6"/>
            </a:solidFill>
          </a:endParaRPr>
        </a:p>
      </xdr:txBody>
    </xdr:sp>
    <xdr:clientData/>
  </xdr:twoCellAnchor>
  <xdr:twoCellAnchor>
    <xdr:from>
      <xdr:col>7</xdr:col>
      <xdr:colOff>242887</xdr:colOff>
      <xdr:row>17</xdr:row>
      <xdr:rowOff>4762</xdr:rowOff>
    </xdr:from>
    <xdr:to>
      <xdr:col>11</xdr:col>
      <xdr:colOff>352425</xdr:colOff>
      <xdr:row>24</xdr:row>
      <xdr:rowOff>209550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19084D0-2B79-4CF8-B717-DB0F77F84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252411</xdr:colOff>
      <xdr:row>24</xdr:row>
      <xdr:rowOff>133350</xdr:rowOff>
    </xdr:from>
    <xdr:to>
      <xdr:col>11</xdr:col>
      <xdr:colOff>600074</xdr:colOff>
      <xdr:row>34</xdr:row>
      <xdr:rowOff>166687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537190A-038E-4556-8219-15B5829D3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0</xdr:row>
      <xdr:rowOff>47625</xdr:rowOff>
    </xdr:from>
    <xdr:to>
      <xdr:col>11</xdr:col>
      <xdr:colOff>571500</xdr:colOff>
      <xdr:row>1</xdr:row>
      <xdr:rowOff>95250</xdr:rowOff>
    </xdr:to>
    <xdr:sp macro="" textlink="">
      <xdr:nvSpPr>
        <xdr:cNvPr id="13" name="Rectángulo: esquinas redondeadas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4C1384C-8428-4508-82A0-B5E8D873B5DA}"/>
            </a:ext>
          </a:extLst>
        </xdr:cNvPr>
        <xdr:cNvSpPr/>
      </xdr:nvSpPr>
      <xdr:spPr>
        <a:xfrm>
          <a:off x="7439025" y="47625"/>
          <a:ext cx="571500" cy="2381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BO" sz="1050" b="1"/>
            <a:t>INICIO</a:t>
          </a: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0.28057</cdr:x>
      <cdr:y>0.38462</cdr:y>
    </cdr:from>
    <cdr:to>
      <cdr:x>0.78417</cdr:x>
      <cdr:y>0.65217</cdr:y>
    </cdr:to>
    <cdr:sp macro="" textlink="'Estadistica 2do Trimestre'!$D$13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71474" y="547688"/>
          <a:ext cx="666750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929C1930-5AA3-4267-BB91-906C8163C866}" type="TxLink">
            <a:rPr lang="en-US" sz="1800" b="1" i="0" u="none" strike="noStrike">
              <a:solidFill>
                <a:schemeClr val="accent1"/>
              </a:solidFill>
              <a:latin typeface="Calibri"/>
              <a:cs typeface="Calibri"/>
            </a:rPr>
            <a:pPr/>
            <a:t>56%</a:t>
          </a:fld>
          <a:endParaRPr lang="es-BO" sz="1800" b="1">
            <a:solidFill>
              <a:schemeClr val="accent1"/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0.28057</cdr:x>
      <cdr:y>0.36375</cdr:y>
    </cdr:from>
    <cdr:to>
      <cdr:x>0.83985</cdr:x>
      <cdr:y>0.6313</cdr:y>
    </cdr:to>
    <cdr:sp macro="" textlink="'Estadistica 2do Trimestre'!$D$14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50422" y="498054"/>
          <a:ext cx="698516" cy="366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DCEEFEFC-729A-4DD4-822E-94D02E99AA41}" type="TxLink">
            <a:rPr lang="en-US" sz="1800" b="1" i="0" u="none" strike="noStrike">
              <a:solidFill>
                <a:schemeClr val="accent2"/>
              </a:solidFill>
              <a:latin typeface="Calibri"/>
              <a:cs typeface="Calibri"/>
            </a:rPr>
            <a:pPr/>
            <a:t>11%</a:t>
          </a:fld>
          <a:endParaRPr lang="es-BO" sz="3200" b="1">
            <a:solidFill>
              <a:schemeClr val="accent2"/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0.27294</cdr:x>
      <cdr:y>0.35679</cdr:y>
    </cdr:from>
    <cdr:to>
      <cdr:x>0.77654</cdr:x>
      <cdr:y>0.62434</cdr:y>
    </cdr:to>
    <cdr:sp macro="" textlink="'Estadistica 2do Trimestre'!$D$15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40896" y="488529"/>
          <a:ext cx="628978" cy="366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C9E20570-259B-4CCC-BDC4-649706001783}" type="TxLink">
            <a:rPr lang="en-US" sz="1800" b="1" i="0" u="none" strike="noStrike">
              <a:solidFill>
                <a:schemeClr val="accent4"/>
              </a:solidFill>
              <a:latin typeface="Calibri"/>
              <a:cs typeface="Calibri"/>
            </a:rPr>
            <a:pPr/>
            <a:t>22%</a:t>
          </a:fld>
          <a:endParaRPr lang="es-BO" sz="3200" b="1">
            <a:solidFill>
              <a:schemeClr val="accent4"/>
            </a:solidFill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0.28057</cdr:x>
      <cdr:y>0.38462</cdr:y>
    </cdr:from>
    <cdr:to>
      <cdr:x>0.78417</cdr:x>
      <cdr:y>0.65217</cdr:y>
    </cdr:to>
    <cdr:sp macro="" textlink="'Estadistica 2do Trimestre'!$D$16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71474" y="547688"/>
          <a:ext cx="666750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9ADEBF9F-03A9-42E4-9039-0AA07F824022}" type="TxLink">
            <a:rPr lang="en-US" sz="1800" b="1" i="0" u="none" strike="noStrike">
              <a:solidFill>
                <a:schemeClr val="accent6"/>
              </a:solidFill>
              <a:latin typeface="Calibri"/>
              <a:cs typeface="Calibri"/>
            </a:rPr>
            <a:pPr/>
            <a:t>11%</a:t>
          </a:fld>
          <a:endParaRPr lang="es-BO" sz="3200" b="1">
            <a:solidFill>
              <a:schemeClr val="accent6"/>
            </a:solidFill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190500</xdr:colOff>
      <xdr:row>0</xdr:row>
      <xdr:rowOff>28575</xdr:rowOff>
    </xdr:from>
    <xdr:to>
      <xdr:col>36</xdr:col>
      <xdr:colOff>161925</xdr:colOff>
      <xdr:row>1</xdr:row>
      <xdr:rowOff>66675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4131CC-2431-4E27-8C4C-2F0AAB03C1A4}"/>
            </a:ext>
          </a:extLst>
        </xdr:cNvPr>
        <xdr:cNvSpPr/>
      </xdr:nvSpPr>
      <xdr:spPr>
        <a:xfrm>
          <a:off x="8115300" y="28575"/>
          <a:ext cx="571500" cy="2381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BO" sz="1050" b="1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228600</xdr:colOff>
      <xdr:row>0</xdr:row>
      <xdr:rowOff>66675</xdr:rowOff>
    </xdr:from>
    <xdr:to>
      <xdr:col>33</xdr:col>
      <xdr:colOff>180975</xdr:colOff>
      <xdr:row>1</xdr:row>
      <xdr:rowOff>114300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17F554-2CFB-40CB-BA7E-8B63CD8CD974}"/>
            </a:ext>
          </a:extLst>
        </xdr:cNvPr>
        <xdr:cNvSpPr/>
      </xdr:nvSpPr>
      <xdr:spPr>
        <a:xfrm>
          <a:off x="8143875" y="66675"/>
          <a:ext cx="571500" cy="2381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BO" sz="1050" b="1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551263</xdr:colOff>
      <xdr:row>9</xdr:row>
      <xdr:rowOff>180975</xdr:rowOff>
    </xdr:from>
    <xdr:to>
      <xdr:col>7</xdr:col>
      <xdr:colOff>104775</xdr:colOff>
      <xdr:row>17</xdr:row>
      <xdr:rowOff>85725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F7EAFB6-D7A1-4B9F-BB88-15FD7D4ED843}"/>
            </a:ext>
          </a:extLst>
        </xdr:cNvPr>
        <xdr:cNvGrpSpPr/>
      </xdr:nvGrpSpPr>
      <xdr:grpSpPr>
        <a:xfrm>
          <a:off x="3251881" y="1895475"/>
          <a:ext cx="1245600" cy="1428750"/>
          <a:chOff x="3373042" y="1857375"/>
          <a:chExt cx="1325164" cy="1485900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E94C42D4-9974-4A8B-A7D3-E6C62EFC79BD}"/>
              </a:ext>
            </a:extLst>
          </xdr:cNvPr>
          <xdr:cNvGraphicFramePr/>
        </xdr:nvGraphicFramePr>
        <xdr:xfrm>
          <a:off x="3373042" y="1919287"/>
          <a:ext cx="1325164" cy="14239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4973F849-81F7-4EAD-991F-03C61E4A582B}"/>
              </a:ext>
            </a:extLst>
          </xdr:cNvPr>
          <xdr:cNvSpPr/>
        </xdr:nvSpPr>
        <xdr:spPr>
          <a:xfrm>
            <a:off x="3515787" y="1857375"/>
            <a:ext cx="1071251" cy="238125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s-BO" sz="1200" b="1">
                <a:solidFill>
                  <a:schemeClr val="accent1"/>
                </a:solidFill>
              </a:rPr>
              <a:t>ASISTENCIAS</a:t>
            </a:r>
            <a:endParaRPr lang="es-BO" sz="1100" b="1">
              <a:solidFill>
                <a:schemeClr val="accent1"/>
              </a:solidFill>
            </a:endParaRPr>
          </a:p>
        </xdr:txBody>
      </xdr:sp>
    </xdr:grpSp>
    <xdr:clientData/>
  </xdr:twoCellAnchor>
  <xdr:twoCellAnchor>
    <xdr:from>
      <xdr:col>7</xdr:col>
      <xdr:colOff>417913</xdr:colOff>
      <xdr:row>10</xdr:row>
      <xdr:rowOff>78581</xdr:rowOff>
    </xdr:from>
    <xdr:to>
      <xdr:col>9</xdr:col>
      <xdr:colOff>142875</xdr:colOff>
      <xdr:row>17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9784E97-B5A2-4DFB-8EBC-0A7742C69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570526</xdr:colOff>
      <xdr:row>9</xdr:row>
      <xdr:rowOff>161925</xdr:rowOff>
    </xdr:from>
    <xdr:to>
      <xdr:col>8</xdr:col>
      <xdr:colOff>761239</xdr:colOff>
      <xdr:row>11</xdr:row>
      <xdr:rowOff>57516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2352A9A-3EAC-4D46-86C5-0E153E26BF79}"/>
            </a:ext>
          </a:extLst>
        </xdr:cNvPr>
        <xdr:cNvSpPr/>
      </xdr:nvSpPr>
      <xdr:spPr>
        <a:xfrm>
          <a:off x="4961551" y="1876425"/>
          <a:ext cx="952713" cy="27659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BO" sz="1200" b="1">
              <a:solidFill>
                <a:schemeClr val="accent2"/>
              </a:solidFill>
            </a:rPr>
            <a:t>FALTAS</a:t>
          </a:r>
          <a:endParaRPr lang="es-BO" sz="1100" b="1">
            <a:solidFill>
              <a:schemeClr val="accent2"/>
            </a:solidFill>
          </a:endParaRPr>
        </a:p>
      </xdr:txBody>
    </xdr:sp>
    <xdr:clientData/>
  </xdr:twoCellAnchor>
  <xdr:twoCellAnchor>
    <xdr:from>
      <xdr:col>8</xdr:col>
      <xdr:colOff>503638</xdr:colOff>
      <xdr:row>10</xdr:row>
      <xdr:rowOff>78581</xdr:rowOff>
    </xdr:from>
    <xdr:to>
      <xdr:col>10</xdr:col>
      <xdr:colOff>228600</xdr:colOff>
      <xdr:row>17</xdr:row>
      <xdr:rowOff>114300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7A64BD4-484D-4230-81B5-91A26D9F3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656251</xdr:colOff>
      <xdr:row>10</xdr:row>
      <xdr:rowOff>19050</xdr:rowOff>
    </xdr:from>
    <xdr:to>
      <xdr:col>10</xdr:col>
      <xdr:colOff>84964</xdr:colOff>
      <xdr:row>11</xdr:row>
      <xdr:rowOff>57516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B2CD08B4-AC6B-46B1-8A4C-CB04D65182E3}"/>
            </a:ext>
          </a:extLst>
        </xdr:cNvPr>
        <xdr:cNvSpPr/>
      </xdr:nvSpPr>
      <xdr:spPr>
        <a:xfrm>
          <a:off x="5809276" y="1924050"/>
          <a:ext cx="952713" cy="22896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200" b="1">
              <a:solidFill>
                <a:schemeClr val="accent4"/>
              </a:solidFill>
            </a:rPr>
            <a:t>RETRASOS</a:t>
          </a:r>
          <a:endParaRPr lang="es-BO" sz="1100" b="1">
            <a:solidFill>
              <a:schemeClr val="accent4"/>
            </a:solidFill>
          </a:endParaRPr>
        </a:p>
      </xdr:txBody>
    </xdr:sp>
    <xdr:clientData/>
  </xdr:twoCellAnchor>
  <xdr:twoCellAnchor>
    <xdr:from>
      <xdr:col>10</xdr:col>
      <xdr:colOff>84538</xdr:colOff>
      <xdr:row>10</xdr:row>
      <xdr:rowOff>78581</xdr:rowOff>
    </xdr:from>
    <xdr:to>
      <xdr:col>11</xdr:col>
      <xdr:colOff>571500</xdr:colOff>
      <xdr:row>17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9C9801C-BE47-4AEB-8C58-1320B76BD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237151</xdr:colOff>
      <xdr:row>10</xdr:row>
      <xdr:rowOff>19050</xdr:rowOff>
    </xdr:from>
    <xdr:to>
      <xdr:col>11</xdr:col>
      <xdr:colOff>427864</xdr:colOff>
      <xdr:row>11</xdr:row>
      <xdr:rowOff>57516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A876DB9C-6EF5-40CE-AD25-1BCECEA9E1AE}"/>
            </a:ext>
          </a:extLst>
        </xdr:cNvPr>
        <xdr:cNvSpPr/>
      </xdr:nvSpPr>
      <xdr:spPr>
        <a:xfrm>
          <a:off x="6914176" y="1924050"/>
          <a:ext cx="952713" cy="22896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200" b="1">
              <a:solidFill>
                <a:schemeClr val="accent6"/>
              </a:solidFill>
            </a:rPr>
            <a:t>LICENCIAS</a:t>
          </a:r>
          <a:endParaRPr lang="es-BO" sz="1100" b="1">
            <a:solidFill>
              <a:schemeClr val="accent6"/>
            </a:solidFill>
          </a:endParaRPr>
        </a:p>
      </xdr:txBody>
    </xdr:sp>
    <xdr:clientData/>
  </xdr:twoCellAnchor>
  <xdr:twoCellAnchor>
    <xdr:from>
      <xdr:col>7</xdr:col>
      <xdr:colOff>242887</xdr:colOff>
      <xdr:row>17</xdr:row>
      <xdr:rowOff>4762</xdr:rowOff>
    </xdr:from>
    <xdr:to>
      <xdr:col>11</xdr:col>
      <xdr:colOff>352425</xdr:colOff>
      <xdr:row>24</xdr:row>
      <xdr:rowOff>209550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756FF0E-7FAE-4B68-A390-DD8377534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252411</xdr:colOff>
      <xdr:row>24</xdr:row>
      <xdr:rowOff>133350</xdr:rowOff>
    </xdr:from>
    <xdr:to>
      <xdr:col>11</xdr:col>
      <xdr:colOff>600074</xdr:colOff>
      <xdr:row>34</xdr:row>
      <xdr:rowOff>166687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04783E-2642-4006-980A-D7E954034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0</xdr:row>
      <xdr:rowOff>47625</xdr:rowOff>
    </xdr:from>
    <xdr:to>
      <xdr:col>11</xdr:col>
      <xdr:colOff>571500</xdr:colOff>
      <xdr:row>1</xdr:row>
      <xdr:rowOff>95250</xdr:rowOff>
    </xdr:to>
    <xdr:sp macro="" textlink="">
      <xdr:nvSpPr>
        <xdr:cNvPr id="13" name="Rectángulo: esquinas redondeadas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4DF3DAE-E967-448C-BB13-BF960C556A53}"/>
            </a:ext>
          </a:extLst>
        </xdr:cNvPr>
        <xdr:cNvSpPr/>
      </xdr:nvSpPr>
      <xdr:spPr>
        <a:xfrm>
          <a:off x="7439025" y="47625"/>
          <a:ext cx="571500" cy="2381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BO" sz="1050" b="1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0</xdr:row>
      <xdr:rowOff>19050</xdr:rowOff>
    </xdr:from>
    <xdr:to>
      <xdr:col>13</xdr:col>
      <xdr:colOff>438150</xdr:colOff>
      <xdr:row>1</xdr:row>
      <xdr:rowOff>57150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44574F-CCE5-444D-B366-BBCA88ABD16D}"/>
            </a:ext>
          </a:extLst>
        </xdr:cNvPr>
        <xdr:cNvSpPr/>
      </xdr:nvSpPr>
      <xdr:spPr>
        <a:xfrm>
          <a:off x="7496175" y="19050"/>
          <a:ext cx="571500" cy="2381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BO" sz="1050" b="1"/>
            <a:t>INICIO</a:t>
          </a:r>
        </a:p>
      </xdr:txBody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0.28057</cdr:x>
      <cdr:y>0.38462</cdr:y>
    </cdr:from>
    <cdr:to>
      <cdr:x>0.78417</cdr:x>
      <cdr:y>0.65217</cdr:y>
    </cdr:to>
    <cdr:sp macro="" textlink="'Estadistica 3er Trimestre'!$D$13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71474" y="547688"/>
          <a:ext cx="666750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929C1930-5AA3-4267-BB91-906C8163C866}" type="TxLink">
            <a:rPr lang="en-US" sz="1800" b="1" i="0" u="none" strike="noStrike">
              <a:solidFill>
                <a:schemeClr val="accent1"/>
              </a:solidFill>
              <a:latin typeface="Calibri"/>
              <a:cs typeface="Calibri"/>
            </a:rPr>
            <a:pPr/>
            <a:t>56%</a:t>
          </a:fld>
          <a:endParaRPr lang="es-BO" sz="1800" b="1">
            <a:solidFill>
              <a:schemeClr val="accent1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0.28057</cdr:x>
      <cdr:y>0.36375</cdr:y>
    </cdr:from>
    <cdr:to>
      <cdr:x>0.83985</cdr:x>
      <cdr:y>0.6313</cdr:y>
    </cdr:to>
    <cdr:sp macro="" textlink="'Estadistica 3er Trimestre'!$D$14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50422" y="498054"/>
          <a:ext cx="698516" cy="366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DCEEFEFC-729A-4DD4-822E-94D02E99AA41}" type="TxLink">
            <a:rPr lang="en-US" sz="1800" b="1" i="0" u="none" strike="noStrike">
              <a:solidFill>
                <a:schemeClr val="accent2"/>
              </a:solidFill>
              <a:latin typeface="Calibri"/>
              <a:cs typeface="Calibri"/>
            </a:rPr>
            <a:pPr/>
            <a:t>11%</a:t>
          </a:fld>
          <a:endParaRPr lang="es-BO" sz="3200" b="1">
            <a:solidFill>
              <a:schemeClr val="accent2"/>
            </a:solidFill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0.27294</cdr:x>
      <cdr:y>0.35679</cdr:y>
    </cdr:from>
    <cdr:to>
      <cdr:x>0.77654</cdr:x>
      <cdr:y>0.62434</cdr:y>
    </cdr:to>
    <cdr:sp macro="" textlink="'Estadistica 3er Trimestre'!$D$15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40896" y="488529"/>
          <a:ext cx="628978" cy="366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C9E20570-259B-4CCC-BDC4-649706001783}" type="TxLink">
            <a:rPr lang="en-US" sz="1800" b="1" i="0" u="none" strike="noStrike">
              <a:solidFill>
                <a:schemeClr val="accent4"/>
              </a:solidFill>
              <a:latin typeface="Calibri"/>
              <a:cs typeface="Calibri"/>
            </a:rPr>
            <a:pPr/>
            <a:t>22%</a:t>
          </a:fld>
          <a:endParaRPr lang="es-BO" sz="3200" b="1">
            <a:solidFill>
              <a:schemeClr val="accent4"/>
            </a:solidFill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0.28057</cdr:x>
      <cdr:y>0.38462</cdr:y>
    </cdr:from>
    <cdr:to>
      <cdr:x>0.78417</cdr:x>
      <cdr:y>0.65217</cdr:y>
    </cdr:to>
    <cdr:sp macro="" textlink="'Estadistica 3er Trimestre'!$D$16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71474" y="547688"/>
          <a:ext cx="666750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9ADEBF9F-03A9-42E4-9039-0AA07F824022}" type="TxLink">
            <a:rPr lang="en-US" sz="1800" b="1" i="0" u="none" strike="noStrike">
              <a:solidFill>
                <a:schemeClr val="accent6"/>
              </a:solidFill>
              <a:latin typeface="Calibri"/>
              <a:cs typeface="Calibri"/>
            </a:rPr>
            <a:pPr/>
            <a:t>11%</a:t>
          </a:fld>
          <a:endParaRPr lang="es-BO" sz="3200" b="1">
            <a:solidFill>
              <a:schemeClr val="accent6"/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0</xdr:row>
      <xdr:rowOff>28575</xdr:rowOff>
    </xdr:from>
    <xdr:to>
      <xdr:col>7</xdr:col>
      <xdr:colOff>1200150</xdr:colOff>
      <xdr:row>1</xdr:row>
      <xdr:rowOff>47625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9B9887-A4D4-4FB2-A0AF-22F8C9AEE6D0}"/>
            </a:ext>
          </a:extLst>
        </xdr:cNvPr>
        <xdr:cNvSpPr/>
      </xdr:nvSpPr>
      <xdr:spPr>
        <a:xfrm>
          <a:off x="5572125" y="28575"/>
          <a:ext cx="619125" cy="257175"/>
        </a:xfrm>
        <a:prstGeom prst="roundRect">
          <a:avLst/>
        </a:prstGeom>
        <a:solidFill>
          <a:srgbClr val="FF0000"/>
        </a:solidFill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INICIO</a:t>
          </a:r>
        </a:p>
      </xdr:txBody>
    </xdr:sp>
    <xdr:clientData/>
  </xdr:twoCellAnchor>
  <xdr:twoCellAnchor>
    <xdr:from>
      <xdr:col>2</xdr:col>
      <xdr:colOff>1200151</xdr:colOff>
      <xdr:row>46</xdr:row>
      <xdr:rowOff>123826</xdr:rowOff>
    </xdr:from>
    <xdr:to>
      <xdr:col>6</xdr:col>
      <xdr:colOff>238126</xdr:colOff>
      <xdr:row>57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8ED22B9-32E9-428A-85D4-AF0450D8F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190500</xdr:colOff>
      <xdr:row>0</xdr:row>
      <xdr:rowOff>28575</xdr:rowOff>
    </xdr:from>
    <xdr:to>
      <xdr:col>36</xdr:col>
      <xdr:colOff>161925</xdr:colOff>
      <xdr:row>1</xdr:row>
      <xdr:rowOff>66675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CC9799-D89B-49AD-9CA7-3987CC7305B8}"/>
            </a:ext>
          </a:extLst>
        </xdr:cNvPr>
        <xdr:cNvSpPr/>
      </xdr:nvSpPr>
      <xdr:spPr>
        <a:xfrm>
          <a:off x="8115300" y="28575"/>
          <a:ext cx="571500" cy="2381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BO" sz="1050" b="1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228600</xdr:colOff>
      <xdr:row>0</xdr:row>
      <xdr:rowOff>66675</xdr:rowOff>
    </xdr:from>
    <xdr:to>
      <xdr:col>33</xdr:col>
      <xdr:colOff>180975</xdr:colOff>
      <xdr:row>1</xdr:row>
      <xdr:rowOff>114300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66969-394F-4BD0-B628-A61AF8E29939}"/>
            </a:ext>
          </a:extLst>
        </xdr:cNvPr>
        <xdr:cNvSpPr/>
      </xdr:nvSpPr>
      <xdr:spPr>
        <a:xfrm>
          <a:off x="8143875" y="66675"/>
          <a:ext cx="571500" cy="2381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BO" sz="1050" b="1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551263</xdr:colOff>
      <xdr:row>9</xdr:row>
      <xdr:rowOff>180975</xdr:rowOff>
    </xdr:from>
    <xdr:to>
      <xdr:col>7</xdr:col>
      <xdr:colOff>104775</xdr:colOff>
      <xdr:row>17</xdr:row>
      <xdr:rowOff>85725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80D08F22-ED62-494B-929D-45DC60D4513F}"/>
            </a:ext>
          </a:extLst>
        </xdr:cNvPr>
        <xdr:cNvGrpSpPr/>
      </xdr:nvGrpSpPr>
      <xdr:grpSpPr>
        <a:xfrm>
          <a:off x="3251881" y="1895475"/>
          <a:ext cx="1245600" cy="1428750"/>
          <a:chOff x="3373042" y="1857375"/>
          <a:chExt cx="1325164" cy="1485900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B0660D26-D896-4F6F-9350-3F7EC55D3EC5}"/>
              </a:ext>
            </a:extLst>
          </xdr:cNvPr>
          <xdr:cNvGraphicFramePr/>
        </xdr:nvGraphicFramePr>
        <xdr:xfrm>
          <a:off x="3373042" y="1919287"/>
          <a:ext cx="1325164" cy="14239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F707192C-B6C4-4E78-B461-6B575CC7747F}"/>
              </a:ext>
            </a:extLst>
          </xdr:cNvPr>
          <xdr:cNvSpPr/>
        </xdr:nvSpPr>
        <xdr:spPr>
          <a:xfrm>
            <a:off x="3515787" y="1857375"/>
            <a:ext cx="1071251" cy="238125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s-BO" sz="1200" b="1">
                <a:solidFill>
                  <a:schemeClr val="accent1"/>
                </a:solidFill>
              </a:rPr>
              <a:t>ASISTENCIAS</a:t>
            </a:r>
            <a:endParaRPr lang="es-BO" sz="1100" b="1">
              <a:solidFill>
                <a:schemeClr val="accent1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5B2DD5F-E207-40CF-AD75-2B8B51B27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37108F46-C012-4406-9D32-5541D495858D}"/>
            </a:ext>
          </a:extLst>
        </xdr:cNvPr>
        <xdr:cNvSpPr/>
      </xdr:nvSpPr>
      <xdr:spPr>
        <a:xfrm>
          <a:off x="4961551" y="1876425"/>
          <a:ext cx="952713" cy="27659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BO" sz="1200" b="1">
              <a:solidFill>
                <a:schemeClr val="accent2"/>
              </a:solidFill>
            </a:rPr>
            <a:t>FALTAS</a:t>
          </a:r>
          <a:endParaRPr lang="es-BO" sz="1100" b="1">
            <a:solidFill>
              <a:schemeClr val="accent2"/>
            </a:solidFill>
          </a:endParaRPr>
        </a:p>
      </xdr:txBody>
    </xdr:sp>
    <xdr:clientData/>
  </xdr:twoCellAnchor>
  <xdr:twoCellAnchor>
    <xdr:from>
      <xdr:col>8</xdr:col>
      <xdr:colOff>503638</xdr:colOff>
      <xdr:row>10</xdr:row>
      <xdr:rowOff>78581</xdr:rowOff>
    </xdr:from>
    <xdr:to>
      <xdr:col>10</xdr:col>
      <xdr:colOff>228600</xdr:colOff>
      <xdr:row>17</xdr:row>
      <xdr:rowOff>114300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4E861C3-F297-408D-94E7-CE98228138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656251</xdr:colOff>
      <xdr:row>10</xdr:row>
      <xdr:rowOff>19050</xdr:rowOff>
    </xdr:from>
    <xdr:to>
      <xdr:col>10</xdr:col>
      <xdr:colOff>84964</xdr:colOff>
      <xdr:row>11</xdr:row>
      <xdr:rowOff>57516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F5F9D10A-6DC2-473D-AE10-355187CC43C7}"/>
            </a:ext>
          </a:extLst>
        </xdr:cNvPr>
        <xdr:cNvSpPr/>
      </xdr:nvSpPr>
      <xdr:spPr>
        <a:xfrm>
          <a:off x="5809276" y="1924050"/>
          <a:ext cx="952713" cy="22896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200" b="1">
              <a:solidFill>
                <a:schemeClr val="accent4"/>
              </a:solidFill>
            </a:rPr>
            <a:t>RETRASOS</a:t>
          </a:r>
          <a:endParaRPr lang="es-BO" sz="1100" b="1">
            <a:solidFill>
              <a:schemeClr val="accent4"/>
            </a:solidFill>
          </a:endParaRPr>
        </a:p>
      </xdr:txBody>
    </xdr:sp>
    <xdr:clientData/>
  </xdr:twoCellAnchor>
  <xdr:twoCellAnchor>
    <xdr:from>
      <xdr:col>10</xdr:col>
      <xdr:colOff>84538</xdr:colOff>
      <xdr:row>10</xdr:row>
      <xdr:rowOff>78581</xdr:rowOff>
    </xdr:from>
    <xdr:to>
      <xdr:col>11</xdr:col>
      <xdr:colOff>571500</xdr:colOff>
      <xdr:row>17</xdr:row>
      <xdr:rowOff>114300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1E72120B-A206-43CF-8B39-F8D8B0CD79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237151</xdr:colOff>
      <xdr:row>10</xdr:row>
      <xdr:rowOff>19050</xdr:rowOff>
    </xdr:from>
    <xdr:to>
      <xdr:col>11</xdr:col>
      <xdr:colOff>427864</xdr:colOff>
      <xdr:row>11</xdr:row>
      <xdr:rowOff>57516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EE621681-A54A-41F7-BA9C-6669168213A2}"/>
            </a:ext>
          </a:extLst>
        </xdr:cNvPr>
        <xdr:cNvSpPr/>
      </xdr:nvSpPr>
      <xdr:spPr>
        <a:xfrm>
          <a:off x="6914176" y="1924050"/>
          <a:ext cx="952713" cy="22896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200" b="1">
              <a:solidFill>
                <a:schemeClr val="accent6"/>
              </a:solidFill>
            </a:rPr>
            <a:t>LICENCIAS</a:t>
          </a:r>
          <a:endParaRPr lang="es-BO" sz="1100" b="1">
            <a:solidFill>
              <a:schemeClr val="accent6"/>
            </a:solidFill>
          </a:endParaRPr>
        </a:p>
      </xdr:txBody>
    </xdr:sp>
    <xdr:clientData/>
  </xdr:twoCellAnchor>
  <xdr:twoCellAnchor>
    <xdr:from>
      <xdr:col>7</xdr:col>
      <xdr:colOff>242887</xdr:colOff>
      <xdr:row>17</xdr:row>
      <xdr:rowOff>4762</xdr:rowOff>
    </xdr:from>
    <xdr:to>
      <xdr:col>11</xdr:col>
      <xdr:colOff>352425</xdr:colOff>
      <xdr:row>24</xdr:row>
      <xdr:rowOff>209550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1B70F1D-8B76-47EC-8606-87A5F0CC7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252411</xdr:colOff>
      <xdr:row>24</xdr:row>
      <xdr:rowOff>133350</xdr:rowOff>
    </xdr:from>
    <xdr:to>
      <xdr:col>11</xdr:col>
      <xdr:colOff>600074</xdr:colOff>
      <xdr:row>34</xdr:row>
      <xdr:rowOff>166687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FFAF840-60BA-41EB-9DF5-6EA6B25548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0</xdr:row>
      <xdr:rowOff>47625</xdr:rowOff>
    </xdr:from>
    <xdr:to>
      <xdr:col>11</xdr:col>
      <xdr:colOff>571500</xdr:colOff>
      <xdr:row>1</xdr:row>
      <xdr:rowOff>95250</xdr:rowOff>
    </xdr:to>
    <xdr:sp macro="" textlink="">
      <xdr:nvSpPr>
        <xdr:cNvPr id="20" name="Rectángulo: esquinas redondeada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D28F613-C64E-4235-B875-D75652310BB1}"/>
            </a:ext>
          </a:extLst>
        </xdr:cNvPr>
        <xdr:cNvSpPr/>
      </xdr:nvSpPr>
      <xdr:spPr>
        <a:xfrm>
          <a:off x="7439025" y="47625"/>
          <a:ext cx="571500" cy="238125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BO" sz="1050" b="1"/>
            <a:t>INICIO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0.28057</cdr:x>
      <cdr:y>0.38462</cdr:y>
    </cdr:from>
    <cdr:to>
      <cdr:x>0.78417</cdr:x>
      <cdr:y>0.65217</cdr:y>
    </cdr:to>
    <cdr:sp macro="" textlink="'Estadistica 1er Trimestre'!$D$13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71474" y="547688"/>
          <a:ext cx="666750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929C1930-5AA3-4267-BB91-906C8163C866}" type="TxLink">
            <a:rPr lang="en-US" sz="1800" b="1" i="0" u="none" strike="noStrike">
              <a:solidFill>
                <a:schemeClr val="accent1"/>
              </a:solidFill>
              <a:latin typeface="Calibri"/>
              <a:cs typeface="Calibri"/>
            </a:rPr>
            <a:pPr/>
            <a:t>56%</a:t>
          </a:fld>
          <a:endParaRPr lang="es-BO" sz="1800" b="1">
            <a:solidFill>
              <a:schemeClr val="accent1"/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0.28057</cdr:x>
      <cdr:y>0.36375</cdr:y>
    </cdr:from>
    <cdr:to>
      <cdr:x>0.83985</cdr:x>
      <cdr:y>0.6313</cdr:y>
    </cdr:to>
    <cdr:sp macro="" textlink="'Estadistica 1er Trimestre'!$D$14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50422" y="498054"/>
          <a:ext cx="698516" cy="366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DCEEFEFC-729A-4DD4-822E-94D02E99AA41}" type="TxLink">
            <a:rPr lang="en-US" sz="1800" b="1" i="0" u="none" strike="noStrike">
              <a:solidFill>
                <a:schemeClr val="accent2"/>
              </a:solidFill>
              <a:latin typeface="Calibri"/>
              <a:cs typeface="Calibri"/>
            </a:rPr>
            <a:pPr/>
            <a:t>11%</a:t>
          </a:fld>
          <a:endParaRPr lang="es-BO" sz="3200" b="1">
            <a:solidFill>
              <a:schemeClr val="accent2"/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0.27294</cdr:x>
      <cdr:y>0.35679</cdr:y>
    </cdr:from>
    <cdr:to>
      <cdr:x>0.77654</cdr:x>
      <cdr:y>0.62434</cdr:y>
    </cdr:to>
    <cdr:sp macro="" textlink="'Estadistica 1er Trimestre'!$D$15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40896" y="488529"/>
          <a:ext cx="628978" cy="366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C9E20570-259B-4CCC-BDC4-649706001783}" type="TxLink">
            <a:rPr lang="en-US" sz="1800" b="1" i="0" u="none" strike="noStrike">
              <a:solidFill>
                <a:schemeClr val="accent4"/>
              </a:solidFill>
              <a:latin typeface="Calibri"/>
              <a:cs typeface="Calibri"/>
            </a:rPr>
            <a:pPr/>
            <a:t>22%</a:t>
          </a:fld>
          <a:endParaRPr lang="es-BO" sz="3200" b="1">
            <a:solidFill>
              <a:schemeClr val="accent4"/>
            </a:solidFill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0.28057</cdr:x>
      <cdr:y>0.38462</cdr:y>
    </cdr:from>
    <cdr:to>
      <cdr:x>0.78417</cdr:x>
      <cdr:y>0.65217</cdr:y>
    </cdr:to>
    <cdr:sp macro="" textlink="'Estadistica 1er Trimestre'!$D$16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604FCC7A-3DC8-4068-87D7-8C0D4F9B7C00}"/>
            </a:ext>
          </a:extLst>
        </cdr:cNvPr>
        <cdr:cNvSpPr/>
      </cdr:nvSpPr>
      <cdr:spPr>
        <a:xfrm xmlns:a="http://schemas.openxmlformats.org/drawingml/2006/main">
          <a:off x="371474" y="547688"/>
          <a:ext cx="666750" cy="381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fld id="{9ADEBF9F-03A9-42E4-9039-0AA07F824022}" type="TxLink">
            <a:rPr lang="en-US" sz="1800" b="1" i="0" u="none" strike="noStrike">
              <a:solidFill>
                <a:schemeClr val="accent6"/>
              </a:solidFill>
              <a:latin typeface="Calibri"/>
              <a:cs typeface="Calibri"/>
            </a:rPr>
            <a:pPr/>
            <a:t>11%</a:t>
          </a:fld>
          <a:endParaRPr lang="es-BO" sz="3200" b="1">
            <a:solidFill>
              <a:schemeClr val="accent6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65536-A269-40B0-8F34-DD093054AE73}">
  <dimension ref="A1:L26"/>
  <sheetViews>
    <sheetView tabSelected="1" workbookViewId="0">
      <selection activeCell="O12" sqref="O12"/>
    </sheetView>
  </sheetViews>
  <sheetFormatPr baseColWidth="10" defaultRowHeight="15" x14ac:dyDescent="0.25"/>
  <cols>
    <col min="1" max="3" width="11.7109375" style="15" customWidth="1"/>
    <col min="4" max="4" width="5.140625" style="15" customWidth="1"/>
    <col min="5" max="8" width="11.42578125" style="15"/>
    <col min="9" max="9" width="13.140625" style="15" customWidth="1"/>
    <col min="10" max="10" width="3.85546875" style="15" customWidth="1"/>
    <col min="11" max="12" width="13.7109375" style="15" customWidth="1"/>
    <col min="13" max="16384" width="11.42578125" style="15"/>
  </cols>
  <sheetData>
    <row r="1" spans="1:12" ht="18.75" x14ac:dyDescent="0.3">
      <c r="A1" s="42" t="s">
        <v>121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0.25" customHeight="1" x14ac:dyDescent="0.25">
      <c r="A2" s="41"/>
      <c r="B2" s="41"/>
      <c r="C2" s="41"/>
    </row>
    <row r="3" spans="1:12" ht="20.25" customHeight="1" x14ac:dyDescent="0.25"/>
    <row r="4" spans="1:12" ht="20.25" customHeight="1" x14ac:dyDescent="0.25"/>
    <row r="5" spans="1:12" ht="20.25" customHeight="1" x14ac:dyDescent="0.25"/>
    <row r="6" spans="1:12" x14ac:dyDescent="0.25">
      <c r="A6" s="44" t="s">
        <v>67</v>
      </c>
      <c r="B6" s="44"/>
      <c r="C6" s="44"/>
      <c r="E6" s="44" t="s">
        <v>45</v>
      </c>
      <c r="F6" s="44"/>
      <c r="G6" s="44"/>
      <c r="H6" s="44"/>
      <c r="I6" s="44"/>
      <c r="K6" s="46" t="s">
        <v>57</v>
      </c>
      <c r="L6" s="46"/>
    </row>
    <row r="7" spans="1:12" x14ac:dyDescent="0.25">
      <c r="A7" s="41" t="s">
        <v>68</v>
      </c>
      <c r="B7" s="41"/>
      <c r="C7" s="41"/>
      <c r="K7" s="46"/>
      <c r="L7" s="46"/>
    </row>
    <row r="8" spans="1:12" x14ac:dyDescent="0.25">
      <c r="A8" s="41"/>
      <c r="B8" s="41"/>
      <c r="C8" s="41"/>
      <c r="E8" s="15" t="s">
        <v>46</v>
      </c>
      <c r="G8" s="48" t="s">
        <v>61</v>
      </c>
      <c r="H8" s="48"/>
      <c r="I8" s="48"/>
      <c r="K8" s="47" t="s">
        <v>52</v>
      </c>
      <c r="L8" s="47"/>
    </row>
    <row r="9" spans="1:12" x14ac:dyDescent="0.25">
      <c r="A9" s="41"/>
      <c r="B9" s="41"/>
      <c r="C9" s="41"/>
      <c r="G9" s="17"/>
      <c r="H9" s="17"/>
      <c r="I9" s="17"/>
      <c r="K9" s="9" t="s">
        <v>53</v>
      </c>
      <c r="L9" s="9" t="s">
        <v>54</v>
      </c>
    </row>
    <row r="10" spans="1:12" x14ac:dyDescent="0.25">
      <c r="A10" s="41"/>
      <c r="B10" s="41"/>
      <c r="C10" s="41"/>
      <c r="E10" s="15" t="s">
        <v>47</v>
      </c>
      <c r="G10" s="48">
        <v>3</v>
      </c>
      <c r="H10" s="48"/>
      <c r="I10" s="48"/>
      <c r="K10" s="18">
        <v>45693</v>
      </c>
      <c r="L10" s="18">
        <v>45787</v>
      </c>
    </row>
    <row r="11" spans="1:12" x14ac:dyDescent="0.25">
      <c r="A11" s="41"/>
      <c r="B11" s="41"/>
      <c r="C11" s="41"/>
      <c r="G11" s="17"/>
      <c r="H11" s="17"/>
      <c r="I11" s="17"/>
      <c r="K11" s="47" t="s">
        <v>55</v>
      </c>
      <c r="L11" s="47"/>
    </row>
    <row r="12" spans="1:12" x14ac:dyDescent="0.25">
      <c r="A12" s="41" t="s">
        <v>52</v>
      </c>
      <c r="B12" s="41"/>
      <c r="C12" s="41"/>
      <c r="E12" s="15" t="s">
        <v>0</v>
      </c>
      <c r="G12" s="48" t="s">
        <v>62</v>
      </c>
      <c r="H12" s="48"/>
      <c r="I12" s="48"/>
      <c r="K12" s="9" t="s">
        <v>53</v>
      </c>
      <c r="L12" s="9" t="s">
        <v>54</v>
      </c>
    </row>
    <row r="13" spans="1:12" x14ac:dyDescent="0.25">
      <c r="A13" s="41"/>
      <c r="B13" s="41"/>
      <c r="C13" s="41"/>
      <c r="G13" s="17"/>
      <c r="H13" s="17"/>
      <c r="I13" s="17"/>
      <c r="K13" s="18">
        <v>45790</v>
      </c>
      <c r="L13" s="18">
        <v>45899</v>
      </c>
    </row>
    <row r="14" spans="1:12" x14ac:dyDescent="0.25">
      <c r="A14" s="41"/>
      <c r="B14" s="41"/>
      <c r="C14" s="41"/>
      <c r="E14" s="15" t="s">
        <v>48</v>
      </c>
      <c r="G14" s="48"/>
      <c r="H14" s="48"/>
      <c r="I14" s="48"/>
      <c r="J14" s="16"/>
      <c r="K14" s="47" t="s">
        <v>56</v>
      </c>
      <c r="L14" s="47"/>
    </row>
    <row r="15" spans="1:12" x14ac:dyDescent="0.25">
      <c r="A15" s="41"/>
      <c r="B15" s="41"/>
      <c r="C15" s="41"/>
      <c r="G15" s="17"/>
      <c r="H15" s="17"/>
      <c r="I15" s="17"/>
      <c r="K15" s="9" t="s">
        <v>53</v>
      </c>
      <c r="L15" s="9" t="s">
        <v>54</v>
      </c>
    </row>
    <row r="16" spans="1:12" x14ac:dyDescent="0.25">
      <c r="A16" s="41"/>
      <c r="B16" s="41"/>
      <c r="C16" s="41"/>
      <c r="E16" s="15" t="s">
        <v>49</v>
      </c>
      <c r="G16" s="48" t="s">
        <v>63</v>
      </c>
      <c r="H16" s="48"/>
      <c r="I16" s="48"/>
      <c r="K16" s="18">
        <v>45902</v>
      </c>
      <c r="L16" s="18">
        <v>45995</v>
      </c>
    </row>
    <row r="17" spans="1:12" x14ac:dyDescent="0.25">
      <c r="A17" s="41" t="s">
        <v>55</v>
      </c>
      <c r="B17" s="41"/>
      <c r="C17" s="41"/>
      <c r="G17" s="17"/>
      <c r="H17" s="17"/>
      <c r="I17" s="17"/>
    </row>
    <row r="18" spans="1:12" x14ac:dyDescent="0.25">
      <c r="A18" s="41"/>
      <c r="B18" s="41"/>
      <c r="C18" s="41"/>
      <c r="E18" s="15" t="s">
        <v>1</v>
      </c>
      <c r="G18" s="48" t="s">
        <v>64</v>
      </c>
      <c r="H18" s="48"/>
      <c r="I18" s="48"/>
      <c r="K18" s="47" t="s">
        <v>58</v>
      </c>
      <c r="L18" s="47"/>
    </row>
    <row r="19" spans="1:12" x14ac:dyDescent="0.25">
      <c r="A19" s="41"/>
      <c r="B19" s="41"/>
      <c r="C19" s="41"/>
      <c r="G19" s="17"/>
      <c r="H19" s="17"/>
      <c r="I19" s="17"/>
      <c r="K19" s="9" t="s">
        <v>59</v>
      </c>
      <c r="L19" s="9" t="s">
        <v>60</v>
      </c>
    </row>
    <row r="20" spans="1:12" x14ac:dyDescent="0.25">
      <c r="A20" s="41"/>
      <c r="B20" s="41"/>
      <c r="C20" s="41"/>
      <c r="E20" s="15" t="s">
        <v>50</v>
      </c>
      <c r="G20" s="48" t="s">
        <v>65</v>
      </c>
      <c r="H20" s="48"/>
      <c r="I20" s="48"/>
      <c r="K20" s="45"/>
      <c r="L20" s="45"/>
    </row>
    <row r="21" spans="1:12" x14ac:dyDescent="0.25">
      <c r="A21" s="41"/>
      <c r="B21" s="41"/>
      <c r="C21" s="41"/>
      <c r="G21" s="17"/>
      <c r="H21" s="17"/>
      <c r="I21" s="17"/>
      <c r="K21" s="45"/>
      <c r="L21" s="45"/>
    </row>
    <row r="22" spans="1:12" x14ac:dyDescent="0.25">
      <c r="A22" s="41" t="s">
        <v>56</v>
      </c>
      <c r="B22" s="41"/>
      <c r="C22" s="41"/>
      <c r="E22" s="15" t="s">
        <v>4</v>
      </c>
      <c r="G22" s="48" t="s">
        <v>66</v>
      </c>
      <c r="H22" s="48"/>
      <c r="I22" s="48"/>
      <c r="K22" s="45"/>
      <c r="L22" s="45"/>
    </row>
    <row r="23" spans="1:12" x14ac:dyDescent="0.25">
      <c r="A23" s="41"/>
      <c r="B23" s="41"/>
      <c r="C23" s="41"/>
      <c r="K23" s="45"/>
      <c r="L23" s="45"/>
    </row>
    <row r="24" spans="1:12" x14ac:dyDescent="0.25">
      <c r="A24" s="41"/>
      <c r="B24" s="41"/>
      <c r="C24" s="41"/>
      <c r="E24" s="15" t="s">
        <v>51</v>
      </c>
      <c r="G24" s="43">
        <v>2025</v>
      </c>
      <c r="H24" s="43"/>
      <c r="I24" s="43"/>
    </row>
    <row r="25" spans="1:12" x14ac:dyDescent="0.25">
      <c r="A25" s="41"/>
      <c r="B25" s="41"/>
      <c r="C25" s="41"/>
    </row>
    <row r="26" spans="1:12" x14ac:dyDescent="0.25">
      <c r="A26" s="41"/>
      <c r="B26" s="41"/>
      <c r="C26" s="41"/>
    </row>
  </sheetData>
  <mergeCells count="30">
    <mergeCell ref="E6:I6"/>
    <mergeCell ref="G22:I22"/>
    <mergeCell ref="K20:K21"/>
    <mergeCell ref="L20:L21"/>
    <mergeCell ref="K22:K23"/>
    <mergeCell ref="G8:I8"/>
    <mergeCell ref="G10:I10"/>
    <mergeCell ref="G12:I12"/>
    <mergeCell ref="G14:I14"/>
    <mergeCell ref="K14:L14"/>
    <mergeCell ref="K18:L18"/>
    <mergeCell ref="G16:I16"/>
    <mergeCell ref="G18:I18"/>
    <mergeCell ref="G20:I20"/>
    <mergeCell ref="A18:C21"/>
    <mergeCell ref="A23:C26"/>
    <mergeCell ref="A8:C11"/>
    <mergeCell ref="A1:L1"/>
    <mergeCell ref="G24:I24"/>
    <mergeCell ref="A2:C2"/>
    <mergeCell ref="A6:C6"/>
    <mergeCell ref="A22:C22"/>
    <mergeCell ref="A17:C17"/>
    <mergeCell ref="A12:C12"/>
    <mergeCell ref="A7:C7"/>
    <mergeCell ref="A13:C16"/>
    <mergeCell ref="L22:L23"/>
    <mergeCell ref="K6:L7"/>
    <mergeCell ref="K8:L8"/>
    <mergeCell ref="K11:L11"/>
  </mergeCells>
  <pageMargins left="0.31496062992125984" right="0.31496062992125984" top="0.59055118110236215" bottom="0.31496062992125984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AE03C-7407-4D56-8AA1-16A07C02D5D7}">
  <dimension ref="A1:AH43"/>
  <sheetViews>
    <sheetView workbookViewId="0">
      <selection activeCell="AI26" sqref="AI26"/>
    </sheetView>
  </sheetViews>
  <sheetFormatPr baseColWidth="10" defaultRowHeight="15" x14ac:dyDescent="0.25"/>
  <cols>
    <col min="1" max="1" width="3.28515625" bestFit="1" customWidth="1"/>
    <col min="2" max="2" width="28.140625" customWidth="1"/>
    <col min="3" max="4" width="2.85546875" customWidth="1"/>
    <col min="5" max="5" width="3.140625" customWidth="1"/>
    <col min="6" max="15" width="2.7109375" customWidth="1"/>
    <col min="16" max="16" width="3.140625" customWidth="1"/>
    <col min="17" max="26" width="2.7109375" customWidth="1"/>
    <col min="27" max="27" width="3.140625" customWidth="1"/>
    <col min="28" max="29" width="3.85546875" customWidth="1"/>
    <col min="30" max="30" width="3.140625" customWidth="1"/>
    <col min="31" max="31" width="3.28515625" customWidth="1"/>
    <col min="32" max="32" width="3.7109375" customWidth="1"/>
    <col min="33" max="33" width="9.28515625" customWidth="1"/>
    <col min="34" max="34" width="3.7109375" customWidth="1"/>
  </cols>
  <sheetData>
    <row r="1" spans="1:34" x14ac:dyDescent="0.25">
      <c r="A1" s="63" t="s">
        <v>131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12.95" customHeight="1" x14ac:dyDescent="0.25">
      <c r="B2" s="2" t="s">
        <v>0</v>
      </c>
      <c r="C2" s="60" t="str">
        <f>CARATULA!G12</f>
        <v>ELODIA DE LIJERON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52" t="s">
        <v>4</v>
      </c>
      <c r="R2" s="52"/>
      <c r="S2" s="52"/>
      <c r="T2" s="52"/>
      <c r="U2" s="52"/>
      <c r="V2" s="61" t="str">
        <f>CARATULA!G22</f>
        <v>MATEMATICA</v>
      </c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ht="12.95" customHeight="1" x14ac:dyDescent="0.25">
      <c r="B3" s="2" t="s">
        <v>1</v>
      </c>
      <c r="C3" s="60" t="str">
        <f>CARATULA!G18</f>
        <v>SECUNDARIA COMUNITARI PRODUCTIVA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52" t="s">
        <v>3</v>
      </c>
      <c r="R3" s="52"/>
      <c r="S3" s="52"/>
      <c r="T3" s="52"/>
      <c r="U3" s="52"/>
      <c r="V3" s="61" t="str">
        <f>CARATULA!G16</f>
        <v>MYRIAM MILENA MIRANDA HERRA</v>
      </c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</row>
    <row r="4" spans="1:34" ht="12.95" customHeight="1" x14ac:dyDescent="0.25">
      <c r="B4" s="2" t="s">
        <v>2</v>
      </c>
      <c r="C4" s="62" t="str">
        <f>CARATULA!G20</f>
        <v>QUINTO A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56" t="s">
        <v>53</v>
      </c>
      <c r="R4" s="56"/>
      <c r="S4" s="56"/>
      <c r="T4" s="56"/>
      <c r="U4" s="56"/>
      <c r="V4" s="64">
        <f>CARATULA!K16</f>
        <v>45902</v>
      </c>
      <c r="W4" s="65"/>
      <c r="X4" s="65"/>
      <c r="Y4" s="65"/>
      <c r="Z4" s="65"/>
      <c r="AA4" s="56" t="s">
        <v>69</v>
      </c>
      <c r="AB4" s="56"/>
      <c r="AC4" s="56"/>
      <c r="AD4" s="56"/>
      <c r="AE4" s="64">
        <f>CARATULA!L16</f>
        <v>45995</v>
      </c>
      <c r="AF4" s="65"/>
      <c r="AG4" s="65"/>
      <c r="AH4" s="65"/>
    </row>
    <row r="5" spans="1:34" ht="21.75" customHeight="1" x14ac:dyDescent="0.25">
      <c r="A5" s="66" t="s">
        <v>5</v>
      </c>
      <c r="B5" s="66" t="s">
        <v>33</v>
      </c>
      <c r="C5" s="67" t="s">
        <v>34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9"/>
      <c r="AE5" s="74" t="s">
        <v>38</v>
      </c>
      <c r="AF5" s="72" t="s">
        <v>40</v>
      </c>
      <c r="AG5" s="72"/>
      <c r="AH5" s="72"/>
    </row>
    <row r="6" spans="1:34" ht="12" customHeight="1" x14ac:dyDescent="0.25">
      <c r="A6" s="66"/>
      <c r="B6" s="66"/>
      <c r="C6" s="66" t="s">
        <v>35</v>
      </c>
      <c r="D6" s="66"/>
      <c r="E6" s="74" t="s">
        <v>43</v>
      </c>
      <c r="F6" s="66" t="s">
        <v>36</v>
      </c>
      <c r="G6" s="66"/>
      <c r="H6" s="66"/>
      <c r="I6" s="66"/>
      <c r="J6" s="66"/>
      <c r="K6" s="66"/>
      <c r="L6" s="66"/>
      <c r="M6" s="66"/>
      <c r="N6" s="66"/>
      <c r="O6" s="66"/>
      <c r="P6" s="74" t="s">
        <v>43</v>
      </c>
      <c r="Q6" s="66" t="s">
        <v>37</v>
      </c>
      <c r="R6" s="66"/>
      <c r="S6" s="66"/>
      <c r="T6" s="66"/>
      <c r="U6" s="66"/>
      <c r="V6" s="66"/>
      <c r="W6" s="66"/>
      <c r="X6" s="66"/>
      <c r="Y6" s="66"/>
      <c r="Z6" s="66"/>
      <c r="AA6" s="74" t="s">
        <v>43</v>
      </c>
      <c r="AB6" s="66" t="s">
        <v>39</v>
      </c>
      <c r="AC6" s="66"/>
      <c r="AD6" s="70" t="s">
        <v>43</v>
      </c>
      <c r="AE6" s="75"/>
      <c r="AF6" s="73" t="s">
        <v>44</v>
      </c>
      <c r="AG6" s="73" t="s">
        <v>41</v>
      </c>
      <c r="AH6" s="73" t="s">
        <v>42</v>
      </c>
    </row>
    <row r="7" spans="1:34" ht="39" customHeight="1" x14ac:dyDescent="0.25">
      <c r="A7" s="66"/>
      <c r="B7" s="66"/>
      <c r="C7" s="23">
        <v>1</v>
      </c>
      <c r="D7" s="23">
        <v>2</v>
      </c>
      <c r="E7" s="76"/>
      <c r="F7" s="23">
        <v>1</v>
      </c>
      <c r="G7" s="23">
        <v>2</v>
      </c>
      <c r="H7" s="23">
        <v>3</v>
      </c>
      <c r="I7" s="23">
        <v>4</v>
      </c>
      <c r="J7" s="23">
        <v>5</v>
      </c>
      <c r="K7" s="23">
        <v>6</v>
      </c>
      <c r="L7" s="23">
        <v>7</v>
      </c>
      <c r="M7" s="23">
        <v>8</v>
      </c>
      <c r="N7" s="23">
        <v>9</v>
      </c>
      <c r="O7" s="23">
        <v>10</v>
      </c>
      <c r="P7" s="76"/>
      <c r="Q7" s="23">
        <v>1</v>
      </c>
      <c r="R7" s="23">
        <v>2</v>
      </c>
      <c r="S7" s="23">
        <v>3</v>
      </c>
      <c r="T7" s="23">
        <v>4</v>
      </c>
      <c r="U7" s="23">
        <v>5</v>
      </c>
      <c r="V7" s="23">
        <v>6</v>
      </c>
      <c r="W7" s="23">
        <v>7</v>
      </c>
      <c r="X7" s="23">
        <v>8</v>
      </c>
      <c r="Y7" s="23">
        <v>9</v>
      </c>
      <c r="Z7" s="23">
        <v>10</v>
      </c>
      <c r="AA7" s="76"/>
      <c r="AB7" s="23">
        <v>1</v>
      </c>
      <c r="AC7" s="23">
        <v>2</v>
      </c>
      <c r="AD7" s="71"/>
      <c r="AE7" s="76"/>
      <c r="AF7" s="73"/>
      <c r="AG7" s="73"/>
      <c r="AH7" s="73"/>
    </row>
    <row r="8" spans="1:34" s="1" customFormat="1" ht="12.2" customHeight="1" x14ac:dyDescent="0.2">
      <c r="A8" s="3">
        <f>FILIACIÓN!B8</f>
        <v>1</v>
      </c>
      <c r="B8" s="3" t="str">
        <f>'Asistencia 3er Trimestre'!C7</f>
        <v>Mamani Eusebio Enrique Sanabrio</v>
      </c>
      <c r="C8" s="22"/>
      <c r="D8" s="22">
        <v>5</v>
      </c>
      <c r="E8" s="4">
        <f>IF(ISERROR(AVERAGE(C8:D8)),"-",AVERAGE(C8:D8))</f>
        <v>5</v>
      </c>
      <c r="F8" s="22">
        <v>45</v>
      </c>
      <c r="G8" s="22"/>
      <c r="H8" s="22"/>
      <c r="I8" s="22"/>
      <c r="J8" s="22"/>
      <c r="K8" s="22"/>
      <c r="L8" s="22"/>
      <c r="M8" s="22"/>
      <c r="N8" s="22"/>
      <c r="O8" s="22"/>
      <c r="P8" s="4">
        <f>IF(ISERROR(AVERAGE(F8:O8)),"-",AVERAGE(F8:O8))</f>
        <v>45</v>
      </c>
      <c r="Q8" s="22">
        <v>40</v>
      </c>
      <c r="R8" s="22"/>
      <c r="S8" s="22"/>
      <c r="T8" s="22"/>
      <c r="U8" s="22"/>
      <c r="V8" s="22"/>
      <c r="W8" s="22"/>
      <c r="X8" s="22"/>
      <c r="Y8" s="22"/>
      <c r="Z8" s="22"/>
      <c r="AA8" s="4">
        <f>IF(ISERROR(AVERAGE(Q8:Z8)),"-",AVERAGE(Q8:Z8))</f>
        <v>40</v>
      </c>
      <c r="AB8" s="22">
        <v>5</v>
      </c>
      <c r="AC8" s="22"/>
      <c r="AD8" s="4">
        <f>IF(ISERROR(AVERAGE(AB8:AC8)),"-",AVERAGE(AB8:AC8))</f>
        <v>5</v>
      </c>
      <c r="AE8" s="22">
        <v>5</v>
      </c>
      <c r="AF8" s="4">
        <f>IF(SUM(AD8:AE8,AA8,P8,E8)=0,"-",SUM(AD8:AE8,AA8,P8,E8))</f>
        <v>100</v>
      </c>
      <c r="AG8" s="7" t="str">
        <f>IF(AF8&lt;51,"Retenido",IF(AF8&lt;101,"Promovido","-"))</f>
        <v>Promovido</v>
      </c>
      <c r="AH8" s="7" t="str">
        <f>IF(AF8&lt;51,"ED",IF(AF8&lt;69,"DA",IF(AF8&lt;85,"DO",IF(AF8&lt;101,"DP","-"))))</f>
        <v>DP</v>
      </c>
    </row>
    <row r="9" spans="1:34" s="1" customFormat="1" ht="12.2" customHeight="1" x14ac:dyDescent="0.2">
      <c r="A9" s="3">
        <f>FILIACIÓN!B9</f>
        <v>2</v>
      </c>
      <c r="B9" s="3" t="str">
        <f>'Asistencia 3er Trimestre'!C8</f>
        <v xml:space="preserve"> Generación Nueva Generación</v>
      </c>
      <c r="C9" s="22"/>
      <c r="D9" s="22">
        <v>5</v>
      </c>
      <c r="E9" s="4">
        <f t="shared" ref="E9:E43" si="0">IF(ISERROR(AVERAGE(C9:D9)),"-",AVERAGE(C9:D9))</f>
        <v>5</v>
      </c>
      <c r="F9" s="22">
        <v>30</v>
      </c>
      <c r="G9" s="22"/>
      <c r="H9" s="22"/>
      <c r="I9" s="22"/>
      <c r="J9" s="22"/>
      <c r="K9" s="22"/>
      <c r="L9" s="22"/>
      <c r="M9" s="22"/>
      <c r="N9" s="22"/>
      <c r="O9" s="22"/>
      <c r="P9" s="4">
        <f t="shared" ref="P9:P43" si="1">IF(ISERROR(AVERAGE(F9:O9)),"-",AVERAGE(F9:O9))</f>
        <v>30</v>
      </c>
      <c r="Q9" s="22">
        <v>10</v>
      </c>
      <c r="R9" s="22"/>
      <c r="S9" s="22">
        <v>40</v>
      </c>
      <c r="T9" s="22"/>
      <c r="U9" s="22"/>
      <c r="V9" s="22"/>
      <c r="W9" s="22"/>
      <c r="X9" s="22"/>
      <c r="Y9" s="22"/>
      <c r="Z9" s="22"/>
      <c r="AA9" s="4">
        <f t="shared" ref="AA9:AA43" si="2">IF(ISERROR(AVERAGE(Q9:Z9)),"-",AVERAGE(Q9:Z9))</f>
        <v>25</v>
      </c>
      <c r="AB9" s="22"/>
      <c r="AC9" s="22"/>
      <c r="AD9" s="4" t="str">
        <f t="shared" ref="AD9:AD43" si="3">IF(ISERROR(AVERAGE(AB9:AC9)),"-",AVERAGE(AB9:AC9))</f>
        <v>-</v>
      </c>
      <c r="AE9" s="22"/>
      <c r="AF9" s="4">
        <f t="shared" ref="AF9:AF43" si="4">IF(SUM(AD9:AE9,AA9,P9,E9)=0,"-",SUM(AD9:AE9,AA9,P9,E9))</f>
        <v>60</v>
      </c>
      <c r="AG9" s="7" t="str">
        <f>IF(AF9&lt;51,"Retenido",IF(AF9&lt;101,"Promovido","-"))</f>
        <v>Promovido</v>
      </c>
      <c r="AH9" s="7" t="str">
        <f t="shared" ref="AH9:AH43" si="5">IF(AF9&lt;51,"ED",IF(AF9&lt;69,"DA",IF(AF9&lt;85,"DO",IF(AF9&lt;101,"DP","-"))))</f>
        <v>DA</v>
      </c>
    </row>
    <row r="10" spans="1:34" s="1" customFormat="1" ht="12.2" customHeight="1" x14ac:dyDescent="0.2">
      <c r="A10" s="3">
        <f>FILIACIÓN!B10</f>
        <v>3</v>
      </c>
      <c r="B10" s="3" t="str">
        <f>'Asistencia 3er Trimestre'!C9</f>
        <v>Quisbert Sanabria Jaqueline</v>
      </c>
      <c r="C10" s="22"/>
      <c r="D10" s="22"/>
      <c r="E10" s="4" t="str">
        <f t="shared" si="0"/>
        <v>-</v>
      </c>
      <c r="F10" s="22">
        <v>25</v>
      </c>
      <c r="G10" s="22"/>
      <c r="H10" s="22"/>
      <c r="I10" s="22"/>
      <c r="J10" s="22"/>
      <c r="K10" s="22"/>
      <c r="L10" s="22"/>
      <c r="M10" s="22"/>
      <c r="N10" s="22"/>
      <c r="O10" s="22"/>
      <c r="P10" s="4">
        <f t="shared" si="1"/>
        <v>25</v>
      </c>
      <c r="Q10" s="22">
        <v>25</v>
      </c>
      <c r="R10" s="22"/>
      <c r="S10" s="22"/>
      <c r="T10" s="22"/>
      <c r="U10" s="22"/>
      <c r="V10" s="22"/>
      <c r="W10" s="22"/>
      <c r="X10" s="22"/>
      <c r="Y10" s="22"/>
      <c r="Z10" s="22"/>
      <c r="AA10" s="4">
        <f t="shared" si="2"/>
        <v>25</v>
      </c>
      <c r="AB10" s="22"/>
      <c r="AC10" s="22"/>
      <c r="AD10" s="4" t="str">
        <f t="shared" si="3"/>
        <v>-</v>
      </c>
      <c r="AE10" s="22"/>
      <c r="AF10" s="4">
        <f t="shared" si="4"/>
        <v>50</v>
      </c>
      <c r="AG10" s="7" t="str">
        <f t="shared" ref="AG10:AG43" si="6">IF(AF10&lt;51,"Retenido",IF(AF10&lt;101,"Promovido","-"))</f>
        <v>Retenido</v>
      </c>
      <c r="AH10" s="7" t="str">
        <f t="shared" si="5"/>
        <v>ED</v>
      </c>
    </row>
    <row r="11" spans="1:34" s="1" customFormat="1" ht="12.2" customHeight="1" x14ac:dyDescent="0.2">
      <c r="A11" s="3">
        <f>FILIACIÓN!B11</f>
        <v>4</v>
      </c>
      <c r="B11" s="3" t="str">
        <f>'Asistencia 3er Trimestre'!C10</f>
        <v xml:space="preserve">  </v>
      </c>
      <c r="C11" s="22"/>
      <c r="D11" s="22"/>
      <c r="E11" s="4" t="str">
        <f t="shared" si="0"/>
        <v>-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4" t="str">
        <f t="shared" si="1"/>
        <v>-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4" t="str">
        <f t="shared" si="2"/>
        <v>-</v>
      </c>
      <c r="AB11" s="22"/>
      <c r="AC11" s="22"/>
      <c r="AD11" s="4" t="str">
        <f t="shared" si="3"/>
        <v>-</v>
      </c>
      <c r="AE11" s="22"/>
      <c r="AF11" s="4" t="str">
        <f t="shared" si="4"/>
        <v>-</v>
      </c>
      <c r="AG11" s="7" t="str">
        <f t="shared" si="6"/>
        <v>-</v>
      </c>
      <c r="AH11" s="7" t="str">
        <f t="shared" si="5"/>
        <v>-</v>
      </c>
    </row>
    <row r="12" spans="1:34" s="1" customFormat="1" ht="12.2" customHeight="1" x14ac:dyDescent="0.2">
      <c r="A12" s="3">
        <f>FILIACIÓN!B12</f>
        <v>5</v>
      </c>
      <c r="B12" s="3" t="str">
        <f>'Asistencia 3er Trimestre'!C11</f>
        <v xml:space="preserve">  </v>
      </c>
      <c r="C12" s="22"/>
      <c r="D12" s="22"/>
      <c r="E12" s="4" t="str">
        <f t="shared" si="0"/>
        <v>-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4" t="str">
        <f t="shared" si="1"/>
        <v>-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4" t="str">
        <f t="shared" si="2"/>
        <v>-</v>
      </c>
      <c r="AB12" s="22"/>
      <c r="AC12" s="22"/>
      <c r="AD12" s="4" t="str">
        <f t="shared" si="3"/>
        <v>-</v>
      </c>
      <c r="AE12" s="22"/>
      <c r="AF12" s="4" t="str">
        <f t="shared" si="4"/>
        <v>-</v>
      </c>
      <c r="AG12" s="7" t="str">
        <f t="shared" si="6"/>
        <v>-</v>
      </c>
      <c r="AH12" s="7" t="str">
        <f t="shared" si="5"/>
        <v>-</v>
      </c>
    </row>
    <row r="13" spans="1:34" s="1" customFormat="1" ht="12.2" customHeight="1" x14ac:dyDescent="0.2">
      <c r="A13" s="3">
        <f>FILIACIÓN!B13</f>
        <v>6</v>
      </c>
      <c r="B13" s="3" t="str">
        <f>'Asistencia 3er Trimestre'!C12</f>
        <v xml:space="preserve">  </v>
      </c>
      <c r="C13" s="22"/>
      <c r="D13" s="22"/>
      <c r="E13" s="4" t="str">
        <f t="shared" si="0"/>
        <v>-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4" t="str">
        <f t="shared" si="1"/>
        <v>-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4" t="str">
        <f t="shared" si="2"/>
        <v>-</v>
      </c>
      <c r="AB13" s="22"/>
      <c r="AC13" s="22"/>
      <c r="AD13" s="4" t="str">
        <f t="shared" si="3"/>
        <v>-</v>
      </c>
      <c r="AE13" s="22"/>
      <c r="AF13" s="4" t="str">
        <f t="shared" si="4"/>
        <v>-</v>
      </c>
      <c r="AG13" s="7" t="str">
        <f t="shared" si="6"/>
        <v>-</v>
      </c>
      <c r="AH13" s="7" t="str">
        <f t="shared" si="5"/>
        <v>-</v>
      </c>
    </row>
    <row r="14" spans="1:34" s="1" customFormat="1" ht="12.2" customHeight="1" x14ac:dyDescent="0.2">
      <c r="A14" s="3">
        <f>FILIACIÓN!B14</f>
        <v>7</v>
      </c>
      <c r="B14" s="3" t="str">
        <f>'Asistencia 3er Trimestre'!C13</f>
        <v xml:space="preserve">  </v>
      </c>
      <c r="C14" s="22"/>
      <c r="D14" s="22"/>
      <c r="E14" s="4" t="str">
        <f t="shared" si="0"/>
        <v>-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4" t="str">
        <f t="shared" si="1"/>
        <v>-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4" t="str">
        <f t="shared" si="2"/>
        <v>-</v>
      </c>
      <c r="AB14" s="22"/>
      <c r="AC14" s="22"/>
      <c r="AD14" s="4" t="str">
        <f t="shared" si="3"/>
        <v>-</v>
      </c>
      <c r="AE14" s="22"/>
      <c r="AF14" s="4" t="str">
        <f t="shared" si="4"/>
        <v>-</v>
      </c>
      <c r="AG14" s="7" t="str">
        <f t="shared" si="6"/>
        <v>-</v>
      </c>
      <c r="AH14" s="7" t="str">
        <f t="shared" si="5"/>
        <v>-</v>
      </c>
    </row>
    <row r="15" spans="1:34" s="1" customFormat="1" ht="12.2" customHeight="1" x14ac:dyDescent="0.2">
      <c r="A15" s="3">
        <f>FILIACIÓN!B15</f>
        <v>8</v>
      </c>
      <c r="B15" s="3" t="str">
        <f>'Asistencia 3er Trimestre'!C14</f>
        <v xml:space="preserve">  </v>
      </c>
      <c r="C15" s="22"/>
      <c r="D15" s="22"/>
      <c r="E15" s="4" t="str">
        <f t="shared" si="0"/>
        <v>-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" t="str">
        <f t="shared" si="1"/>
        <v>-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4" t="str">
        <f t="shared" si="2"/>
        <v>-</v>
      </c>
      <c r="AB15" s="22"/>
      <c r="AC15" s="22"/>
      <c r="AD15" s="4" t="str">
        <f t="shared" si="3"/>
        <v>-</v>
      </c>
      <c r="AE15" s="22"/>
      <c r="AF15" s="4" t="str">
        <f t="shared" si="4"/>
        <v>-</v>
      </c>
      <c r="AG15" s="7" t="str">
        <f t="shared" si="6"/>
        <v>-</v>
      </c>
      <c r="AH15" s="7" t="str">
        <f t="shared" si="5"/>
        <v>-</v>
      </c>
    </row>
    <row r="16" spans="1:34" s="1" customFormat="1" ht="12.2" customHeight="1" x14ac:dyDescent="0.2">
      <c r="A16" s="3">
        <f>FILIACIÓN!B16</f>
        <v>9</v>
      </c>
      <c r="B16" s="3" t="str">
        <f>'Asistencia 3er Trimestre'!C15</f>
        <v xml:space="preserve">  </v>
      </c>
      <c r="C16" s="22"/>
      <c r="D16" s="22"/>
      <c r="E16" s="4" t="str">
        <f t="shared" si="0"/>
        <v>-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4" t="str">
        <f t="shared" si="1"/>
        <v>-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4" t="str">
        <f t="shared" si="2"/>
        <v>-</v>
      </c>
      <c r="AB16" s="22"/>
      <c r="AC16" s="22"/>
      <c r="AD16" s="4" t="str">
        <f t="shared" si="3"/>
        <v>-</v>
      </c>
      <c r="AE16" s="22"/>
      <c r="AF16" s="4" t="str">
        <f t="shared" si="4"/>
        <v>-</v>
      </c>
      <c r="AG16" s="7" t="str">
        <f t="shared" si="6"/>
        <v>-</v>
      </c>
      <c r="AH16" s="7" t="str">
        <f t="shared" si="5"/>
        <v>-</v>
      </c>
    </row>
    <row r="17" spans="1:34" s="1" customFormat="1" ht="12.2" customHeight="1" x14ac:dyDescent="0.2">
      <c r="A17" s="3">
        <f>FILIACIÓN!B17</f>
        <v>10</v>
      </c>
      <c r="B17" s="3" t="str">
        <f>'Asistencia 3er Trimestre'!C16</f>
        <v xml:space="preserve">  </v>
      </c>
      <c r="C17" s="22"/>
      <c r="D17" s="22"/>
      <c r="E17" s="4" t="str">
        <f t="shared" si="0"/>
        <v>-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" t="str">
        <f t="shared" si="1"/>
        <v>-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4" t="str">
        <f t="shared" si="2"/>
        <v>-</v>
      </c>
      <c r="AB17" s="22"/>
      <c r="AC17" s="22"/>
      <c r="AD17" s="4" t="str">
        <f t="shared" si="3"/>
        <v>-</v>
      </c>
      <c r="AE17" s="22"/>
      <c r="AF17" s="4" t="str">
        <f t="shared" si="4"/>
        <v>-</v>
      </c>
      <c r="AG17" s="7" t="str">
        <f t="shared" si="6"/>
        <v>-</v>
      </c>
      <c r="AH17" s="7" t="str">
        <f t="shared" si="5"/>
        <v>-</v>
      </c>
    </row>
    <row r="18" spans="1:34" s="1" customFormat="1" ht="12.2" customHeight="1" x14ac:dyDescent="0.2">
      <c r="A18" s="3">
        <f>FILIACIÓN!B18</f>
        <v>11</v>
      </c>
      <c r="B18" s="3" t="str">
        <f>'Asistencia 3er Trimestre'!C17</f>
        <v xml:space="preserve">  </v>
      </c>
      <c r="C18" s="22"/>
      <c r="D18" s="22"/>
      <c r="E18" s="4" t="str">
        <f t="shared" si="0"/>
        <v>-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" t="str">
        <f t="shared" si="1"/>
        <v>-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4" t="str">
        <f t="shared" si="2"/>
        <v>-</v>
      </c>
      <c r="AB18" s="22"/>
      <c r="AC18" s="22"/>
      <c r="AD18" s="4" t="str">
        <f t="shared" si="3"/>
        <v>-</v>
      </c>
      <c r="AE18" s="22"/>
      <c r="AF18" s="4" t="str">
        <f t="shared" si="4"/>
        <v>-</v>
      </c>
      <c r="AG18" s="7" t="str">
        <f t="shared" si="6"/>
        <v>-</v>
      </c>
      <c r="AH18" s="7" t="str">
        <f t="shared" si="5"/>
        <v>-</v>
      </c>
    </row>
    <row r="19" spans="1:34" s="1" customFormat="1" ht="12.2" customHeight="1" x14ac:dyDescent="0.2">
      <c r="A19" s="3">
        <f>FILIACIÓN!B19</f>
        <v>12</v>
      </c>
      <c r="B19" s="3" t="str">
        <f>'Asistencia 3er Trimestre'!C18</f>
        <v xml:space="preserve">  </v>
      </c>
      <c r="C19" s="22"/>
      <c r="D19" s="22"/>
      <c r="E19" s="4" t="str">
        <f t="shared" si="0"/>
        <v>-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" t="str">
        <f t="shared" si="1"/>
        <v>-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4" t="str">
        <f t="shared" si="2"/>
        <v>-</v>
      </c>
      <c r="AB19" s="22"/>
      <c r="AC19" s="22"/>
      <c r="AD19" s="4" t="str">
        <f t="shared" si="3"/>
        <v>-</v>
      </c>
      <c r="AE19" s="22"/>
      <c r="AF19" s="4" t="str">
        <f t="shared" si="4"/>
        <v>-</v>
      </c>
      <c r="AG19" s="7" t="str">
        <f t="shared" si="6"/>
        <v>-</v>
      </c>
      <c r="AH19" s="7" t="str">
        <f t="shared" si="5"/>
        <v>-</v>
      </c>
    </row>
    <row r="20" spans="1:34" s="1" customFormat="1" ht="12.2" customHeight="1" x14ac:dyDescent="0.2">
      <c r="A20" s="3">
        <f>FILIACIÓN!B20</f>
        <v>13</v>
      </c>
      <c r="B20" s="3" t="str">
        <f>'Asistencia 3er Trimestre'!C19</f>
        <v xml:space="preserve">  </v>
      </c>
      <c r="C20" s="22"/>
      <c r="D20" s="22"/>
      <c r="E20" s="4" t="str">
        <f t="shared" si="0"/>
        <v>-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4" t="str">
        <f t="shared" si="1"/>
        <v>-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4" t="str">
        <f t="shared" si="2"/>
        <v>-</v>
      </c>
      <c r="AB20" s="22"/>
      <c r="AC20" s="22"/>
      <c r="AD20" s="4" t="str">
        <f t="shared" si="3"/>
        <v>-</v>
      </c>
      <c r="AE20" s="22"/>
      <c r="AF20" s="4" t="str">
        <f t="shared" si="4"/>
        <v>-</v>
      </c>
      <c r="AG20" s="7" t="str">
        <f t="shared" si="6"/>
        <v>-</v>
      </c>
      <c r="AH20" s="7" t="str">
        <f t="shared" si="5"/>
        <v>-</v>
      </c>
    </row>
    <row r="21" spans="1:34" s="1" customFormat="1" ht="12.2" customHeight="1" x14ac:dyDescent="0.2">
      <c r="A21" s="3">
        <f>FILIACIÓN!B21</f>
        <v>14</v>
      </c>
      <c r="B21" s="3" t="str">
        <f>'Asistencia 3er Trimestre'!C20</f>
        <v xml:space="preserve">  </v>
      </c>
      <c r="C21" s="22"/>
      <c r="D21" s="22"/>
      <c r="E21" s="4" t="str">
        <f t="shared" si="0"/>
        <v>-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4" t="str">
        <f t="shared" si="1"/>
        <v>-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4" t="str">
        <f t="shared" si="2"/>
        <v>-</v>
      </c>
      <c r="AB21" s="22"/>
      <c r="AC21" s="22"/>
      <c r="AD21" s="4" t="str">
        <f t="shared" si="3"/>
        <v>-</v>
      </c>
      <c r="AE21" s="22"/>
      <c r="AF21" s="4" t="str">
        <f t="shared" si="4"/>
        <v>-</v>
      </c>
      <c r="AG21" s="7" t="str">
        <f t="shared" si="6"/>
        <v>-</v>
      </c>
      <c r="AH21" s="7" t="str">
        <f t="shared" si="5"/>
        <v>-</v>
      </c>
    </row>
    <row r="22" spans="1:34" s="1" customFormat="1" ht="12.2" customHeight="1" x14ac:dyDescent="0.2">
      <c r="A22" s="3">
        <f>FILIACIÓN!B22</f>
        <v>15</v>
      </c>
      <c r="B22" s="3" t="str">
        <f>'Asistencia 3er Trimestre'!C21</f>
        <v xml:space="preserve">  </v>
      </c>
      <c r="C22" s="22"/>
      <c r="D22" s="22"/>
      <c r="E22" s="4" t="str">
        <f t="shared" si="0"/>
        <v>-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4" t="str">
        <f t="shared" si="1"/>
        <v>-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4" t="str">
        <f t="shared" si="2"/>
        <v>-</v>
      </c>
      <c r="AB22" s="22"/>
      <c r="AC22" s="22"/>
      <c r="AD22" s="4" t="str">
        <f t="shared" si="3"/>
        <v>-</v>
      </c>
      <c r="AE22" s="22"/>
      <c r="AF22" s="4" t="str">
        <f t="shared" si="4"/>
        <v>-</v>
      </c>
      <c r="AG22" s="7" t="str">
        <f t="shared" si="6"/>
        <v>-</v>
      </c>
      <c r="AH22" s="7" t="str">
        <f t="shared" si="5"/>
        <v>-</v>
      </c>
    </row>
    <row r="23" spans="1:34" s="1" customFormat="1" ht="12.2" customHeight="1" x14ac:dyDescent="0.2">
      <c r="A23" s="3">
        <f>FILIACIÓN!B23</f>
        <v>16</v>
      </c>
      <c r="B23" s="3" t="str">
        <f>'Asistencia 3er Trimestre'!C22</f>
        <v xml:space="preserve">  </v>
      </c>
      <c r="C23" s="22"/>
      <c r="D23" s="22"/>
      <c r="E23" s="4" t="str">
        <f t="shared" si="0"/>
        <v>-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4" t="str">
        <f t="shared" si="1"/>
        <v>-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4" t="str">
        <f t="shared" si="2"/>
        <v>-</v>
      </c>
      <c r="AB23" s="22"/>
      <c r="AC23" s="22"/>
      <c r="AD23" s="4" t="str">
        <f t="shared" si="3"/>
        <v>-</v>
      </c>
      <c r="AE23" s="22"/>
      <c r="AF23" s="4" t="str">
        <f t="shared" si="4"/>
        <v>-</v>
      </c>
      <c r="AG23" s="7" t="str">
        <f t="shared" si="6"/>
        <v>-</v>
      </c>
      <c r="AH23" s="7" t="str">
        <f t="shared" si="5"/>
        <v>-</v>
      </c>
    </row>
    <row r="24" spans="1:34" s="1" customFormat="1" ht="12.2" customHeight="1" x14ac:dyDescent="0.2">
      <c r="A24" s="3">
        <f>FILIACIÓN!B24</f>
        <v>17</v>
      </c>
      <c r="B24" s="3" t="str">
        <f>'Asistencia 3er Trimestre'!C23</f>
        <v xml:space="preserve">  </v>
      </c>
      <c r="C24" s="22"/>
      <c r="D24" s="22"/>
      <c r="E24" s="4" t="str">
        <f t="shared" si="0"/>
        <v>-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" t="str">
        <f t="shared" si="1"/>
        <v>-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4" t="str">
        <f t="shared" si="2"/>
        <v>-</v>
      </c>
      <c r="AB24" s="22"/>
      <c r="AC24" s="22"/>
      <c r="AD24" s="4" t="str">
        <f t="shared" si="3"/>
        <v>-</v>
      </c>
      <c r="AE24" s="22"/>
      <c r="AF24" s="4" t="str">
        <f t="shared" si="4"/>
        <v>-</v>
      </c>
      <c r="AG24" s="7" t="str">
        <f t="shared" si="6"/>
        <v>-</v>
      </c>
      <c r="AH24" s="7" t="str">
        <f t="shared" si="5"/>
        <v>-</v>
      </c>
    </row>
    <row r="25" spans="1:34" s="1" customFormat="1" ht="12.2" customHeight="1" x14ac:dyDescent="0.2">
      <c r="A25" s="3">
        <f>FILIACIÓN!B25</f>
        <v>18</v>
      </c>
      <c r="B25" s="3" t="str">
        <f>'Asistencia 3er Trimestre'!C24</f>
        <v xml:space="preserve">  </v>
      </c>
      <c r="C25" s="22"/>
      <c r="D25" s="22"/>
      <c r="E25" s="4" t="str">
        <f t="shared" si="0"/>
        <v>-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4" t="str">
        <f t="shared" si="1"/>
        <v>-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4" t="str">
        <f t="shared" si="2"/>
        <v>-</v>
      </c>
      <c r="AB25" s="22"/>
      <c r="AC25" s="22"/>
      <c r="AD25" s="4" t="str">
        <f t="shared" si="3"/>
        <v>-</v>
      </c>
      <c r="AE25" s="22"/>
      <c r="AF25" s="4" t="str">
        <f t="shared" si="4"/>
        <v>-</v>
      </c>
      <c r="AG25" s="7" t="str">
        <f t="shared" si="6"/>
        <v>-</v>
      </c>
      <c r="AH25" s="7" t="str">
        <f t="shared" si="5"/>
        <v>-</v>
      </c>
    </row>
    <row r="26" spans="1:34" s="1" customFormat="1" ht="12.2" customHeight="1" x14ac:dyDescent="0.2">
      <c r="A26" s="3">
        <f>FILIACIÓN!B26</f>
        <v>19</v>
      </c>
      <c r="B26" s="3" t="str">
        <f>'Asistencia 3er Trimestre'!C25</f>
        <v xml:space="preserve">  </v>
      </c>
      <c r="C26" s="22"/>
      <c r="D26" s="22"/>
      <c r="E26" s="4" t="str">
        <f t="shared" si="0"/>
        <v>-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4" t="str">
        <f t="shared" si="1"/>
        <v>-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4" t="str">
        <f t="shared" si="2"/>
        <v>-</v>
      </c>
      <c r="AB26" s="22"/>
      <c r="AC26" s="22"/>
      <c r="AD26" s="4" t="str">
        <f t="shared" si="3"/>
        <v>-</v>
      </c>
      <c r="AE26" s="22"/>
      <c r="AF26" s="4" t="str">
        <f t="shared" si="4"/>
        <v>-</v>
      </c>
      <c r="AG26" s="7" t="str">
        <f t="shared" si="6"/>
        <v>-</v>
      </c>
      <c r="AH26" s="7" t="str">
        <f t="shared" si="5"/>
        <v>-</v>
      </c>
    </row>
    <row r="27" spans="1:34" s="1" customFormat="1" ht="12.2" customHeight="1" x14ac:dyDescent="0.2">
      <c r="A27" s="3">
        <f>FILIACIÓN!B27</f>
        <v>20</v>
      </c>
      <c r="B27" s="3" t="str">
        <f>'Asistencia 3er Trimestre'!C26</f>
        <v xml:space="preserve">  </v>
      </c>
      <c r="C27" s="22"/>
      <c r="D27" s="22"/>
      <c r="E27" s="4" t="str">
        <f t="shared" si="0"/>
        <v>-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4" t="str">
        <f t="shared" si="1"/>
        <v>-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4" t="str">
        <f t="shared" si="2"/>
        <v>-</v>
      </c>
      <c r="AB27" s="22"/>
      <c r="AC27" s="22"/>
      <c r="AD27" s="4" t="str">
        <f t="shared" si="3"/>
        <v>-</v>
      </c>
      <c r="AE27" s="22"/>
      <c r="AF27" s="4" t="str">
        <f t="shared" si="4"/>
        <v>-</v>
      </c>
      <c r="AG27" s="7" t="str">
        <f t="shared" si="6"/>
        <v>-</v>
      </c>
      <c r="AH27" s="7" t="str">
        <f t="shared" si="5"/>
        <v>-</v>
      </c>
    </row>
    <row r="28" spans="1:34" s="1" customFormat="1" ht="12.2" customHeight="1" x14ac:dyDescent="0.2">
      <c r="A28" s="3">
        <f>FILIACIÓN!B28</f>
        <v>21</v>
      </c>
      <c r="B28" s="3" t="str">
        <f>'Asistencia 3er Trimestre'!C27</f>
        <v xml:space="preserve">  </v>
      </c>
      <c r="C28" s="22"/>
      <c r="D28" s="22"/>
      <c r="E28" s="4" t="str">
        <f t="shared" si="0"/>
        <v>-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4" t="str">
        <f t="shared" si="1"/>
        <v>-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4" t="str">
        <f t="shared" si="2"/>
        <v>-</v>
      </c>
      <c r="AB28" s="22"/>
      <c r="AC28" s="22"/>
      <c r="AD28" s="4" t="str">
        <f t="shared" si="3"/>
        <v>-</v>
      </c>
      <c r="AE28" s="22"/>
      <c r="AF28" s="4" t="str">
        <f t="shared" si="4"/>
        <v>-</v>
      </c>
      <c r="AG28" s="7" t="str">
        <f t="shared" si="6"/>
        <v>-</v>
      </c>
      <c r="AH28" s="7" t="str">
        <f t="shared" si="5"/>
        <v>-</v>
      </c>
    </row>
    <row r="29" spans="1:34" s="1" customFormat="1" ht="12.2" customHeight="1" x14ac:dyDescent="0.2">
      <c r="A29" s="3">
        <f>FILIACIÓN!B29</f>
        <v>22</v>
      </c>
      <c r="B29" s="3" t="str">
        <f>'Asistencia 3er Trimestre'!C28</f>
        <v xml:space="preserve">  </v>
      </c>
      <c r="C29" s="22"/>
      <c r="D29" s="22"/>
      <c r="E29" s="4" t="str">
        <f t="shared" si="0"/>
        <v>-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4" t="str">
        <f t="shared" si="1"/>
        <v>-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4" t="str">
        <f t="shared" si="2"/>
        <v>-</v>
      </c>
      <c r="AB29" s="22"/>
      <c r="AC29" s="22"/>
      <c r="AD29" s="4" t="str">
        <f t="shared" si="3"/>
        <v>-</v>
      </c>
      <c r="AE29" s="22"/>
      <c r="AF29" s="4" t="str">
        <f t="shared" si="4"/>
        <v>-</v>
      </c>
      <c r="AG29" s="7" t="str">
        <f t="shared" si="6"/>
        <v>-</v>
      </c>
      <c r="AH29" s="7" t="str">
        <f t="shared" si="5"/>
        <v>-</v>
      </c>
    </row>
    <row r="30" spans="1:34" s="1" customFormat="1" ht="12.2" customHeight="1" x14ac:dyDescent="0.2">
      <c r="A30" s="3">
        <f>FILIACIÓN!B30</f>
        <v>23</v>
      </c>
      <c r="B30" s="3" t="str">
        <f>'Asistencia 3er Trimestre'!C29</f>
        <v xml:space="preserve">  </v>
      </c>
      <c r="C30" s="22"/>
      <c r="D30" s="22"/>
      <c r="E30" s="4" t="str">
        <f t="shared" si="0"/>
        <v>-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4" t="str">
        <f t="shared" si="1"/>
        <v>-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4" t="str">
        <f t="shared" si="2"/>
        <v>-</v>
      </c>
      <c r="AB30" s="22"/>
      <c r="AC30" s="22"/>
      <c r="AD30" s="4" t="str">
        <f t="shared" si="3"/>
        <v>-</v>
      </c>
      <c r="AE30" s="22"/>
      <c r="AF30" s="4" t="str">
        <f t="shared" si="4"/>
        <v>-</v>
      </c>
      <c r="AG30" s="7" t="str">
        <f t="shared" si="6"/>
        <v>-</v>
      </c>
      <c r="AH30" s="7" t="str">
        <f t="shared" si="5"/>
        <v>-</v>
      </c>
    </row>
    <row r="31" spans="1:34" s="1" customFormat="1" ht="12.2" customHeight="1" x14ac:dyDescent="0.2">
      <c r="A31" s="3">
        <f>FILIACIÓN!B31</f>
        <v>24</v>
      </c>
      <c r="B31" s="3" t="str">
        <f>'Asistencia 3er Trimestre'!C30</f>
        <v xml:space="preserve">  </v>
      </c>
      <c r="C31" s="22"/>
      <c r="D31" s="22"/>
      <c r="E31" s="4" t="str">
        <f t="shared" si="0"/>
        <v>-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4" t="str">
        <f t="shared" si="1"/>
        <v>-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4" t="str">
        <f t="shared" si="2"/>
        <v>-</v>
      </c>
      <c r="AB31" s="22"/>
      <c r="AC31" s="22"/>
      <c r="AD31" s="4" t="str">
        <f t="shared" si="3"/>
        <v>-</v>
      </c>
      <c r="AE31" s="22"/>
      <c r="AF31" s="4" t="str">
        <f t="shared" si="4"/>
        <v>-</v>
      </c>
      <c r="AG31" s="7" t="str">
        <f t="shared" si="6"/>
        <v>-</v>
      </c>
      <c r="AH31" s="7" t="str">
        <f t="shared" si="5"/>
        <v>-</v>
      </c>
    </row>
    <row r="32" spans="1:34" s="1" customFormat="1" ht="12.2" customHeight="1" x14ac:dyDescent="0.2">
      <c r="A32" s="3">
        <f>FILIACIÓN!B32</f>
        <v>25</v>
      </c>
      <c r="B32" s="3" t="str">
        <f>'Asistencia 3er Trimestre'!C31</f>
        <v xml:space="preserve">  </v>
      </c>
      <c r="C32" s="22"/>
      <c r="D32" s="22"/>
      <c r="E32" s="4" t="str">
        <f t="shared" si="0"/>
        <v>-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4" t="str">
        <f t="shared" si="1"/>
        <v>-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4" t="str">
        <f t="shared" si="2"/>
        <v>-</v>
      </c>
      <c r="AB32" s="22"/>
      <c r="AC32" s="22"/>
      <c r="AD32" s="4" t="str">
        <f t="shared" si="3"/>
        <v>-</v>
      </c>
      <c r="AE32" s="22"/>
      <c r="AF32" s="4" t="str">
        <f t="shared" si="4"/>
        <v>-</v>
      </c>
      <c r="AG32" s="7" t="str">
        <f t="shared" si="6"/>
        <v>-</v>
      </c>
      <c r="AH32" s="7" t="str">
        <f t="shared" si="5"/>
        <v>-</v>
      </c>
    </row>
    <row r="33" spans="1:34" s="1" customFormat="1" ht="12.2" customHeight="1" x14ac:dyDescent="0.2">
      <c r="A33" s="3">
        <f>FILIACIÓN!B33</f>
        <v>26</v>
      </c>
      <c r="B33" s="3" t="str">
        <f>'Asistencia 3er Trimestre'!C32</f>
        <v xml:space="preserve">  </v>
      </c>
      <c r="C33" s="22"/>
      <c r="D33" s="22"/>
      <c r="E33" s="4" t="str">
        <f t="shared" si="0"/>
        <v>-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4" t="str">
        <f t="shared" si="1"/>
        <v>-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4" t="str">
        <f t="shared" si="2"/>
        <v>-</v>
      </c>
      <c r="AB33" s="22"/>
      <c r="AC33" s="22"/>
      <c r="AD33" s="4" t="str">
        <f t="shared" si="3"/>
        <v>-</v>
      </c>
      <c r="AE33" s="22"/>
      <c r="AF33" s="4" t="str">
        <f t="shared" si="4"/>
        <v>-</v>
      </c>
      <c r="AG33" s="7" t="str">
        <f t="shared" si="6"/>
        <v>-</v>
      </c>
      <c r="AH33" s="7" t="str">
        <f t="shared" si="5"/>
        <v>-</v>
      </c>
    </row>
    <row r="34" spans="1:34" s="1" customFormat="1" ht="12.2" customHeight="1" x14ac:dyDescent="0.2">
      <c r="A34" s="3">
        <f>FILIACIÓN!B34</f>
        <v>27</v>
      </c>
      <c r="B34" s="3" t="str">
        <f>'Asistencia 3er Trimestre'!C33</f>
        <v xml:space="preserve">  </v>
      </c>
      <c r="C34" s="22"/>
      <c r="D34" s="22"/>
      <c r="E34" s="4" t="str">
        <f t="shared" si="0"/>
        <v>-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4" t="str">
        <f t="shared" si="1"/>
        <v>-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4" t="str">
        <f t="shared" si="2"/>
        <v>-</v>
      </c>
      <c r="AB34" s="22"/>
      <c r="AC34" s="22"/>
      <c r="AD34" s="4" t="str">
        <f t="shared" si="3"/>
        <v>-</v>
      </c>
      <c r="AE34" s="22"/>
      <c r="AF34" s="4" t="str">
        <f t="shared" si="4"/>
        <v>-</v>
      </c>
      <c r="AG34" s="7" t="str">
        <f t="shared" si="6"/>
        <v>-</v>
      </c>
      <c r="AH34" s="7" t="str">
        <f t="shared" si="5"/>
        <v>-</v>
      </c>
    </row>
    <row r="35" spans="1:34" s="1" customFormat="1" ht="12.2" customHeight="1" x14ac:dyDescent="0.2">
      <c r="A35" s="3">
        <f>FILIACIÓN!B35</f>
        <v>28</v>
      </c>
      <c r="B35" s="3" t="str">
        <f>'Asistencia 3er Trimestre'!C34</f>
        <v xml:space="preserve">  </v>
      </c>
      <c r="C35" s="22"/>
      <c r="D35" s="22"/>
      <c r="E35" s="4" t="str">
        <f t="shared" si="0"/>
        <v>-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4" t="str">
        <f t="shared" si="1"/>
        <v>-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4" t="str">
        <f t="shared" si="2"/>
        <v>-</v>
      </c>
      <c r="AB35" s="22"/>
      <c r="AC35" s="22"/>
      <c r="AD35" s="4" t="str">
        <f t="shared" si="3"/>
        <v>-</v>
      </c>
      <c r="AE35" s="22"/>
      <c r="AF35" s="4" t="str">
        <f t="shared" si="4"/>
        <v>-</v>
      </c>
      <c r="AG35" s="7" t="str">
        <f t="shared" si="6"/>
        <v>-</v>
      </c>
      <c r="AH35" s="7" t="str">
        <f t="shared" si="5"/>
        <v>-</v>
      </c>
    </row>
    <row r="36" spans="1:34" s="1" customFormat="1" ht="12.2" customHeight="1" x14ac:dyDescent="0.2">
      <c r="A36" s="3">
        <f>FILIACIÓN!B36</f>
        <v>29</v>
      </c>
      <c r="B36" s="3" t="str">
        <f>'Asistencia 3er Trimestre'!C35</f>
        <v xml:space="preserve">  </v>
      </c>
      <c r="C36" s="22"/>
      <c r="D36" s="22"/>
      <c r="E36" s="4" t="str">
        <f t="shared" si="0"/>
        <v>-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4" t="str">
        <f t="shared" si="1"/>
        <v>-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4" t="str">
        <f t="shared" si="2"/>
        <v>-</v>
      </c>
      <c r="AB36" s="22"/>
      <c r="AC36" s="22"/>
      <c r="AD36" s="4" t="str">
        <f t="shared" si="3"/>
        <v>-</v>
      </c>
      <c r="AE36" s="22"/>
      <c r="AF36" s="4" t="str">
        <f t="shared" si="4"/>
        <v>-</v>
      </c>
      <c r="AG36" s="7" t="str">
        <f t="shared" si="6"/>
        <v>-</v>
      </c>
      <c r="AH36" s="7" t="str">
        <f t="shared" si="5"/>
        <v>-</v>
      </c>
    </row>
    <row r="37" spans="1:34" s="1" customFormat="1" ht="12.2" customHeight="1" x14ac:dyDescent="0.2">
      <c r="A37" s="3">
        <f>FILIACIÓN!B37</f>
        <v>30</v>
      </c>
      <c r="B37" s="3" t="str">
        <f>'Asistencia 3er Trimestre'!C36</f>
        <v xml:space="preserve">  </v>
      </c>
      <c r="C37" s="22"/>
      <c r="D37" s="22"/>
      <c r="E37" s="4" t="str">
        <f t="shared" si="0"/>
        <v>-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4" t="str">
        <f t="shared" si="1"/>
        <v>-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4" t="str">
        <f t="shared" si="2"/>
        <v>-</v>
      </c>
      <c r="AB37" s="22"/>
      <c r="AC37" s="22"/>
      <c r="AD37" s="4" t="str">
        <f t="shared" si="3"/>
        <v>-</v>
      </c>
      <c r="AE37" s="22"/>
      <c r="AF37" s="4" t="str">
        <f t="shared" si="4"/>
        <v>-</v>
      </c>
      <c r="AG37" s="7" t="str">
        <f t="shared" si="6"/>
        <v>-</v>
      </c>
      <c r="AH37" s="7" t="str">
        <f t="shared" si="5"/>
        <v>-</v>
      </c>
    </row>
    <row r="38" spans="1:34" s="1" customFormat="1" ht="12.2" customHeight="1" x14ac:dyDescent="0.2">
      <c r="A38" s="3">
        <f>FILIACIÓN!B38</f>
        <v>31</v>
      </c>
      <c r="B38" s="3" t="str">
        <f>'Asistencia 3er Trimestre'!C37</f>
        <v xml:space="preserve">  </v>
      </c>
      <c r="C38" s="22"/>
      <c r="D38" s="22"/>
      <c r="E38" s="4" t="str">
        <f t="shared" si="0"/>
        <v>-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4" t="str">
        <f t="shared" si="1"/>
        <v>-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4" t="str">
        <f t="shared" si="2"/>
        <v>-</v>
      </c>
      <c r="AB38" s="22"/>
      <c r="AC38" s="22"/>
      <c r="AD38" s="4" t="str">
        <f t="shared" si="3"/>
        <v>-</v>
      </c>
      <c r="AE38" s="22"/>
      <c r="AF38" s="4" t="str">
        <f t="shared" si="4"/>
        <v>-</v>
      </c>
      <c r="AG38" s="7" t="str">
        <f t="shared" si="6"/>
        <v>-</v>
      </c>
      <c r="AH38" s="7" t="str">
        <f t="shared" si="5"/>
        <v>-</v>
      </c>
    </row>
    <row r="39" spans="1:34" s="1" customFormat="1" ht="12.2" customHeight="1" x14ac:dyDescent="0.2">
      <c r="A39" s="3">
        <f>FILIACIÓN!B39</f>
        <v>32</v>
      </c>
      <c r="B39" s="3" t="str">
        <f>'Asistencia 3er Trimestre'!C38</f>
        <v xml:space="preserve">  </v>
      </c>
      <c r="C39" s="22"/>
      <c r="D39" s="22"/>
      <c r="E39" s="4" t="str">
        <f t="shared" si="0"/>
        <v>-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4" t="str">
        <f t="shared" si="1"/>
        <v>-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4" t="str">
        <f t="shared" si="2"/>
        <v>-</v>
      </c>
      <c r="AB39" s="22"/>
      <c r="AC39" s="22"/>
      <c r="AD39" s="4" t="str">
        <f t="shared" si="3"/>
        <v>-</v>
      </c>
      <c r="AE39" s="22"/>
      <c r="AF39" s="4" t="str">
        <f t="shared" si="4"/>
        <v>-</v>
      </c>
      <c r="AG39" s="7" t="str">
        <f t="shared" si="6"/>
        <v>-</v>
      </c>
      <c r="AH39" s="7" t="str">
        <f t="shared" si="5"/>
        <v>-</v>
      </c>
    </row>
    <row r="40" spans="1:34" s="1" customFormat="1" ht="12.2" customHeight="1" x14ac:dyDescent="0.2">
      <c r="A40" s="3">
        <f>FILIACIÓN!B40</f>
        <v>33</v>
      </c>
      <c r="B40" s="3" t="str">
        <f>'Asistencia 3er Trimestre'!C39</f>
        <v xml:space="preserve">  </v>
      </c>
      <c r="C40" s="22"/>
      <c r="D40" s="22"/>
      <c r="E40" s="4" t="str">
        <f t="shared" si="0"/>
        <v>-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4" t="str">
        <f t="shared" si="1"/>
        <v>-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4" t="str">
        <f t="shared" si="2"/>
        <v>-</v>
      </c>
      <c r="AB40" s="22"/>
      <c r="AC40" s="22"/>
      <c r="AD40" s="4" t="str">
        <f t="shared" si="3"/>
        <v>-</v>
      </c>
      <c r="AE40" s="22"/>
      <c r="AF40" s="4" t="str">
        <f t="shared" si="4"/>
        <v>-</v>
      </c>
      <c r="AG40" s="7" t="str">
        <f t="shared" si="6"/>
        <v>-</v>
      </c>
      <c r="AH40" s="7" t="str">
        <f t="shared" si="5"/>
        <v>-</v>
      </c>
    </row>
    <row r="41" spans="1:34" s="1" customFormat="1" ht="12.2" customHeight="1" x14ac:dyDescent="0.2">
      <c r="A41" s="3">
        <f>FILIACIÓN!B41</f>
        <v>34</v>
      </c>
      <c r="B41" s="3" t="str">
        <f>'Asistencia 3er Trimestre'!C40</f>
        <v xml:space="preserve">  </v>
      </c>
      <c r="C41" s="22"/>
      <c r="D41" s="22"/>
      <c r="E41" s="4" t="str">
        <f t="shared" si="0"/>
        <v>-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4" t="str">
        <f t="shared" si="1"/>
        <v>-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4" t="str">
        <f t="shared" si="2"/>
        <v>-</v>
      </c>
      <c r="AB41" s="22"/>
      <c r="AC41" s="22"/>
      <c r="AD41" s="4" t="str">
        <f t="shared" si="3"/>
        <v>-</v>
      </c>
      <c r="AE41" s="22"/>
      <c r="AF41" s="4" t="str">
        <f t="shared" si="4"/>
        <v>-</v>
      </c>
      <c r="AG41" s="7" t="str">
        <f t="shared" si="6"/>
        <v>-</v>
      </c>
      <c r="AH41" s="7" t="str">
        <f t="shared" si="5"/>
        <v>-</v>
      </c>
    </row>
    <row r="42" spans="1:34" s="1" customFormat="1" ht="12.2" customHeight="1" x14ac:dyDescent="0.2">
      <c r="A42" s="3">
        <f>FILIACIÓN!B42</f>
        <v>35</v>
      </c>
      <c r="B42" s="3" t="str">
        <f>'Asistencia 3er Trimestre'!C41</f>
        <v xml:space="preserve">  </v>
      </c>
      <c r="C42" s="22"/>
      <c r="D42" s="22"/>
      <c r="E42" s="4" t="str">
        <f t="shared" si="0"/>
        <v>-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4" t="str">
        <f t="shared" si="1"/>
        <v>-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4" t="str">
        <f t="shared" si="2"/>
        <v>-</v>
      </c>
      <c r="AB42" s="22"/>
      <c r="AC42" s="22"/>
      <c r="AD42" s="4" t="str">
        <f t="shared" si="3"/>
        <v>-</v>
      </c>
      <c r="AE42" s="22"/>
      <c r="AF42" s="4" t="str">
        <f t="shared" si="4"/>
        <v>-</v>
      </c>
      <c r="AG42" s="7" t="str">
        <f t="shared" si="6"/>
        <v>-</v>
      </c>
      <c r="AH42" s="7" t="str">
        <f t="shared" si="5"/>
        <v>-</v>
      </c>
    </row>
    <row r="43" spans="1:34" s="1" customFormat="1" ht="12.2" customHeight="1" x14ac:dyDescent="0.2">
      <c r="A43" s="3">
        <f>FILIACIÓN!B43</f>
        <v>36</v>
      </c>
      <c r="B43" s="3" t="str">
        <f>'Asistencia 3er Trimestre'!C42</f>
        <v xml:space="preserve">  </v>
      </c>
      <c r="C43" s="20"/>
      <c r="D43" s="20"/>
      <c r="E43" s="4" t="str">
        <f t="shared" si="0"/>
        <v>-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4" t="str">
        <f t="shared" si="1"/>
        <v>-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4" t="str">
        <f t="shared" si="2"/>
        <v>-</v>
      </c>
      <c r="AB43" s="20"/>
      <c r="AC43" s="20"/>
      <c r="AD43" s="4" t="str">
        <f t="shared" si="3"/>
        <v>-</v>
      </c>
      <c r="AE43" s="20"/>
      <c r="AF43" s="4" t="str">
        <f t="shared" si="4"/>
        <v>-</v>
      </c>
      <c r="AG43" s="7" t="str">
        <f t="shared" si="6"/>
        <v>-</v>
      </c>
      <c r="AH43" s="7" t="str">
        <f t="shared" si="5"/>
        <v>-</v>
      </c>
    </row>
  </sheetData>
  <mergeCells count="28">
    <mergeCell ref="A1:AH1"/>
    <mergeCell ref="C2:P2"/>
    <mergeCell ref="Q2:U2"/>
    <mergeCell ref="V2:AH2"/>
    <mergeCell ref="C3:P3"/>
    <mergeCell ref="Q3:U3"/>
    <mergeCell ref="V3:AH3"/>
    <mergeCell ref="AE4:AH4"/>
    <mergeCell ref="A5:A7"/>
    <mergeCell ref="B5:B7"/>
    <mergeCell ref="C5:AD5"/>
    <mergeCell ref="AE5:AE7"/>
    <mergeCell ref="AF5:AH5"/>
    <mergeCell ref="AA6:AA7"/>
    <mergeCell ref="C4:P4"/>
    <mergeCell ref="Q4:U4"/>
    <mergeCell ref="V4:Z4"/>
    <mergeCell ref="AA4:AD4"/>
    <mergeCell ref="C6:D6"/>
    <mergeCell ref="E6:E7"/>
    <mergeCell ref="F6:O6"/>
    <mergeCell ref="P6:P7"/>
    <mergeCell ref="Q6:Z6"/>
    <mergeCell ref="AB6:AC6"/>
    <mergeCell ref="AD6:AD7"/>
    <mergeCell ref="AF6:AF7"/>
    <mergeCell ref="AG6:AG7"/>
    <mergeCell ref="AH6:AH7"/>
  </mergeCells>
  <conditionalFormatting sqref="AG8:AG43">
    <cfRule type="containsText" dxfId="8" priority="6" operator="containsText" text="Promovido">
      <formula>NOT(ISERROR(SEARCH("Promovido",AG8)))</formula>
    </cfRule>
    <cfRule type="containsText" dxfId="7" priority="7" operator="containsText" text="Retenido">
      <formula>NOT(ISERROR(SEARCH("Retenido",AG8)))</formula>
    </cfRule>
  </conditionalFormatting>
  <conditionalFormatting sqref="AH8:AH43">
    <cfRule type="containsText" dxfId="6" priority="2" operator="containsText" text="DO">
      <formula>NOT(ISERROR(SEARCH("DO",AH8)))</formula>
    </cfRule>
    <cfRule type="containsText" dxfId="5" priority="3" operator="containsText" text="DP">
      <formula>NOT(ISERROR(SEARCH("DP",AH8)))</formula>
    </cfRule>
    <cfRule type="containsText" dxfId="4" priority="4" operator="containsText" text="DA">
      <formula>NOT(ISERROR(SEARCH("DA",AH8)))</formula>
    </cfRule>
    <cfRule type="containsText" dxfId="3" priority="5" operator="containsText" text="ED">
      <formula>NOT(ISERROR(SEARCH("ED",AH8)))</formula>
    </cfRule>
  </conditionalFormatting>
  <conditionalFormatting sqref="AF8:AF43">
    <cfRule type="cellIs" dxfId="2" priority="1" operator="lessThan">
      <formula>51</formula>
    </cfRule>
  </conditionalFormatting>
  <dataValidations count="5">
    <dataValidation type="decimal" allowBlank="1" showInputMessage="1" showErrorMessage="1" errorTitle="Atención" error="Introducir notas entre 0 a 5" sqref="C8:D43" xr:uid="{D675A602-9310-4778-B05F-5A7E6A2601D8}">
      <formula1>0</formula1>
      <formula2>5</formula2>
    </dataValidation>
    <dataValidation type="decimal" allowBlank="1" showInputMessage="1" showErrorMessage="1" errorTitle="Atención" error="Introducir Notas entre 0 a 45_x000a_" sqref="F8:O43" xr:uid="{9074727A-5C3E-4726-BE05-4E1D0E2C01A4}">
      <formula1>0</formula1>
      <formula2>45</formula2>
    </dataValidation>
    <dataValidation type="decimal" allowBlank="1" showInputMessage="1" showErrorMessage="1" errorTitle="Atención" error="Introducir notas entre 0 a 40" sqref="Q8:Z43" xr:uid="{6A2FB7B8-555B-4B78-97A3-CFD272956A63}">
      <formula1>0</formula1>
      <formula2>40</formula2>
    </dataValidation>
    <dataValidation type="decimal" allowBlank="1" showInputMessage="1" showErrorMessage="1" errorTitle="Atención" error="Introducir Notas entre 0 a 5" sqref="AB8:AC43" xr:uid="{B9FFF847-FCF4-4F0C-9145-01A290773458}">
      <formula1>0</formula1>
      <formula2>5</formula2>
    </dataValidation>
    <dataValidation type="decimal" allowBlank="1" showInputMessage="1" showErrorMessage="1" errorTitle="Atención" error="Introducir Notas entre 0 y 5_x000a_" sqref="AE8:AE43" xr:uid="{E167683A-9D83-49A7-914F-8D06B539E23D}">
      <formula1>0</formula1>
      <formula2>5</formula2>
    </dataValidation>
  </dataValidations>
  <pageMargins left="0.31496062992125984" right="0.31496062992125984" top="0.59055118110236215" bottom="0.31496062992125984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5B90-F7E7-4CC9-950F-86F014FFEF8F}">
  <dimension ref="A1:L30"/>
  <sheetViews>
    <sheetView showGridLines="0" zoomScale="85" zoomScaleNormal="85" workbookViewId="0">
      <selection activeCell="C2" sqref="C2:F2"/>
    </sheetView>
  </sheetViews>
  <sheetFormatPr baseColWidth="10" defaultRowHeight="15" x14ac:dyDescent="0.25"/>
  <cols>
    <col min="1" max="1" width="3.7109375" customWidth="1"/>
    <col min="2" max="2" width="19.42578125" customWidth="1"/>
    <col min="3" max="3" width="8.85546875" bestFit="1" customWidth="1"/>
    <col min="4" max="4" width="8.42578125" bestFit="1" customWidth="1"/>
    <col min="5" max="5" width="8.5703125" bestFit="1" customWidth="1"/>
    <col min="6" max="6" width="5.42578125" bestFit="1" customWidth="1"/>
  </cols>
  <sheetData>
    <row r="1" spans="1:12" x14ac:dyDescent="0.25">
      <c r="A1" s="63" t="s">
        <v>109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25">
      <c r="B2" s="10" t="s">
        <v>0</v>
      </c>
      <c r="C2" s="77" t="str">
        <f>CARATULA!G12</f>
        <v>ELODIA DE LIJERON</v>
      </c>
      <c r="D2" s="77"/>
      <c r="E2" s="77"/>
      <c r="F2" s="77"/>
      <c r="G2" s="59" t="s">
        <v>4</v>
      </c>
      <c r="H2" s="59"/>
      <c r="I2" s="78" t="str">
        <f>CARATULA!G22</f>
        <v>MATEMATICA</v>
      </c>
      <c r="J2" s="78"/>
      <c r="K2" s="78"/>
      <c r="L2" s="78"/>
    </row>
    <row r="3" spans="1:12" x14ac:dyDescent="0.25">
      <c r="B3" s="10" t="s">
        <v>1</v>
      </c>
      <c r="C3" s="77" t="str">
        <f>CARATULA!G18</f>
        <v>SECUNDARIA COMUNITARI PRODUCTIVA</v>
      </c>
      <c r="D3" s="77"/>
      <c r="E3" s="77"/>
      <c r="F3" s="77"/>
      <c r="G3" s="59" t="s">
        <v>3</v>
      </c>
      <c r="H3" s="59"/>
      <c r="I3" s="78" t="str">
        <f>CARATULA!G16</f>
        <v>MYRIAM MILENA MIRANDA HERRA</v>
      </c>
      <c r="J3" s="78"/>
      <c r="K3" s="78"/>
      <c r="L3" s="78"/>
    </row>
    <row r="4" spans="1:12" x14ac:dyDescent="0.25">
      <c r="B4" s="10" t="s">
        <v>2</v>
      </c>
      <c r="C4" s="77" t="str">
        <f>CARATULA!G20</f>
        <v>QUINTO A</v>
      </c>
      <c r="D4" s="77"/>
      <c r="E4" s="77"/>
      <c r="F4" s="77"/>
      <c r="G4" s="56" t="s">
        <v>53</v>
      </c>
      <c r="H4" s="56"/>
      <c r="I4" s="31">
        <f>CARATULA!K16</f>
        <v>45902</v>
      </c>
      <c r="J4" s="10" t="s">
        <v>69</v>
      </c>
      <c r="K4" s="31">
        <f>CARATULA!L16</f>
        <v>45995</v>
      </c>
    </row>
    <row r="6" spans="1:12" x14ac:dyDescent="0.25">
      <c r="B6" s="81" t="s">
        <v>106</v>
      </c>
      <c r="C6" s="81"/>
      <c r="D6" s="81"/>
      <c r="E6" s="81"/>
      <c r="F6" s="81"/>
    </row>
    <row r="7" spans="1:12" x14ac:dyDescent="0.25">
      <c r="B7" s="26" t="s">
        <v>19</v>
      </c>
      <c r="C7" s="26" t="s">
        <v>85</v>
      </c>
      <c r="D7" s="26" t="s">
        <v>83</v>
      </c>
      <c r="E7" s="26" t="s">
        <v>84</v>
      </c>
      <c r="F7" s="26" t="s">
        <v>80</v>
      </c>
    </row>
    <row r="8" spans="1:12" x14ac:dyDescent="0.25">
      <c r="B8" s="26" t="s">
        <v>74</v>
      </c>
      <c r="C8" s="26" t="s">
        <v>75</v>
      </c>
      <c r="D8" s="21">
        <f>COUNTIFS('Asistencia 3er Trimestre'!D7:D42,"Efectivo",'Asistencia 3er Trimestre'!E7:E42,"M")</f>
        <v>2</v>
      </c>
      <c r="E8" s="21">
        <f>COUNTIFS('Asistencia 3er Trimestre'!D7:D42,"retirado",'Asistencia 3er Trimestre'!E7:E42,"M")</f>
        <v>0</v>
      </c>
      <c r="F8" s="21">
        <f>SUM(D8:E8)</f>
        <v>2</v>
      </c>
    </row>
    <row r="9" spans="1:12" x14ac:dyDescent="0.25">
      <c r="B9" s="26" t="s">
        <v>76</v>
      </c>
      <c r="C9" s="26" t="s">
        <v>71</v>
      </c>
      <c r="D9" s="21">
        <f>COUNTIFS('Asistencia 3er Trimestre'!D7:D42,"Efectivo",'Asistencia 3er Trimestre'!E7:E42,"F")</f>
        <v>1</v>
      </c>
      <c r="E9" s="21">
        <f>COUNTIFS('Asistencia 3er Trimestre'!D7:D42,"retirado",'Asistencia 3er Trimestre'!E7:E42,"F")</f>
        <v>0</v>
      </c>
      <c r="F9" s="21">
        <f>SUM(D9:E9)</f>
        <v>1</v>
      </c>
    </row>
    <row r="11" spans="1:12" x14ac:dyDescent="0.25">
      <c r="B11" s="82" t="s">
        <v>89</v>
      </c>
      <c r="C11" s="82"/>
      <c r="D11" s="82"/>
      <c r="E11" s="82"/>
    </row>
    <row r="12" spans="1:12" x14ac:dyDescent="0.25">
      <c r="B12" s="26" t="s">
        <v>88</v>
      </c>
      <c r="C12" s="26" t="s">
        <v>81</v>
      </c>
      <c r="D12" s="26" t="s">
        <v>82</v>
      </c>
      <c r="E12" s="26" t="s">
        <v>82</v>
      </c>
    </row>
    <row r="13" spans="1:12" x14ac:dyDescent="0.25">
      <c r="B13" s="26" t="s">
        <v>77</v>
      </c>
      <c r="C13" s="21">
        <f>SUM('Asistencia 3er Trimestre'!AG7:AG42,'Asistencia 3er Trimestre'!AG49:AG84)</f>
        <v>5</v>
      </c>
      <c r="D13" s="24">
        <f>IF(ISERROR(C13/$C$17),"-",C13/$C$17)</f>
        <v>0.55555555555555558</v>
      </c>
      <c r="E13" s="25">
        <f>1-D13</f>
        <v>0.44444444444444442</v>
      </c>
    </row>
    <row r="14" spans="1:12" x14ac:dyDescent="0.25">
      <c r="B14" s="26" t="s">
        <v>79</v>
      </c>
      <c r="C14" s="21">
        <f>SUM('Asistencia 3er Trimestre'!AH7:AH42,'Asistencia 3er Trimestre'!AH49:AH84)</f>
        <v>1</v>
      </c>
      <c r="D14" s="24">
        <f t="shared" ref="D14:D16" si="0">IF(ISERROR(C14/$C$17),"-",C14/$C$17)</f>
        <v>0.1111111111111111</v>
      </c>
      <c r="E14" s="25">
        <f t="shared" ref="E14:E16" si="1">1-D14</f>
        <v>0.88888888888888884</v>
      </c>
    </row>
    <row r="15" spans="1:12" x14ac:dyDescent="0.25">
      <c r="B15" s="26" t="s">
        <v>22</v>
      </c>
      <c r="C15" s="21">
        <f>SUM('Asistencia 3er Trimestre'!AI7:AI42,'Asistencia 3er Trimestre'!AI49:AI84)</f>
        <v>2</v>
      </c>
      <c r="D15" s="24">
        <f t="shared" si="0"/>
        <v>0.22222222222222221</v>
      </c>
      <c r="E15" s="25">
        <f t="shared" si="1"/>
        <v>0.77777777777777779</v>
      </c>
    </row>
    <row r="16" spans="1:12" x14ac:dyDescent="0.25">
      <c r="B16" s="26" t="s">
        <v>78</v>
      </c>
      <c r="C16" s="21">
        <f>SUM('Asistencia 3er Trimestre'!AJ7:AJ42,'Asistencia 3er Trimestre'!AJ49:AJ84)</f>
        <v>1</v>
      </c>
      <c r="D16" s="24">
        <f t="shared" si="0"/>
        <v>0.1111111111111111</v>
      </c>
      <c r="E16" s="25">
        <f t="shared" si="1"/>
        <v>0.88888888888888884</v>
      </c>
    </row>
    <row r="17" spans="2:7" x14ac:dyDescent="0.25">
      <c r="B17" s="28" t="s">
        <v>80</v>
      </c>
      <c r="C17" s="29">
        <f>SUM(C13:C16)</f>
        <v>9</v>
      </c>
      <c r="D17" s="30">
        <f>SUM(D13:D16)</f>
        <v>1</v>
      </c>
    </row>
    <row r="19" spans="2:7" x14ac:dyDescent="0.25">
      <c r="B19" s="83" t="s">
        <v>90</v>
      </c>
      <c r="C19" s="84"/>
      <c r="D19" s="85"/>
    </row>
    <row r="20" spans="2:7" x14ac:dyDescent="0.25">
      <c r="B20" s="26" t="s">
        <v>88</v>
      </c>
      <c r="C20" s="26" t="s">
        <v>87</v>
      </c>
      <c r="D20" s="26" t="s">
        <v>82</v>
      </c>
    </row>
    <row r="21" spans="2:7" x14ac:dyDescent="0.25">
      <c r="B21" s="26" t="s">
        <v>91</v>
      </c>
      <c r="C21" s="21">
        <f>COUNTIF('Eval. 3er trim.'!AG8:AG43,"Promovido")</f>
        <v>2</v>
      </c>
      <c r="D21" s="24">
        <f>IF(ISERROR(C21/$C$23),"-",C21/$C$23)</f>
        <v>0.66666666666666663</v>
      </c>
    </row>
    <row r="22" spans="2:7" x14ac:dyDescent="0.25">
      <c r="B22" s="26" t="s">
        <v>92</v>
      </c>
      <c r="C22" s="21">
        <f>COUNTIF('Eval. 3er trim.'!AG8:AG43,"Retenido")</f>
        <v>1</v>
      </c>
      <c r="D22" s="24">
        <f>IF(ISERROR(C22/$C$23),"-",C22/$C$23)</f>
        <v>0.33333333333333331</v>
      </c>
    </row>
    <row r="23" spans="2:7" ht="30" x14ac:dyDescent="0.25">
      <c r="B23" s="27" t="s">
        <v>86</v>
      </c>
      <c r="C23" s="21">
        <f>SUM(C21:C22)</f>
        <v>3</v>
      </c>
      <c r="D23" s="25">
        <f>SUM(D21:D22)</f>
        <v>1</v>
      </c>
    </row>
    <row r="25" spans="2:7" ht="28.5" customHeight="1" x14ac:dyDescent="0.25">
      <c r="B25" s="80" t="s">
        <v>93</v>
      </c>
      <c r="C25" s="80"/>
      <c r="D25" s="80"/>
      <c r="E25" s="80"/>
      <c r="F25" s="9" t="s">
        <v>81</v>
      </c>
      <c r="G25" s="9" t="s">
        <v>82</v>
      </c>
    </row>
    <row r="26" spans="2:7" x14ac:dyDescent="0.25">
      <c r="B26" s="79" t="s">
        <v>94</v>
      </c>
      <c r="C26" s="79"/>
      <c r="D26" s="79"/>
      <c r="E26" s="26" t="s">
        <v>99</v>
      </c>
      <c r="F26" s="21">
        <f>COUNTIF('Eval. 3er trim.'!AH8:AH43,"ED")</f>
        <v>1</v>
      </c>
      <c r="G26" s="24">
        <f>IF(ISERROR(F26/$F$30),"-",F26/$F$30)</f>
        <v>0.33333333333333331</v>
      </c>
    </row>
    <row r="27" spans="2:7" x14ac:dyDescent="0.25">
      <c r="B27" s="79" t="s">
        <v>95</v>
      </c>
      <c r="C27" s="79"/>
      <c r="D27" s="79"/>
      <c r="E27" s="26" t="s">
        <v>100</v>
      </c>
      <c r="F27" s="21">
        <f>COUNTIF('Eval. 3er trim.'!AH8:AH43,"DA")</f>
        <v>1</v>
      </c>
      <c r="G27" s="24">
        <f t="shared" ref="G27:G29" si="2">IF(ISERROR(F27/$F$30),"-",F27/$F$30)</f>
        <v>0.33333333333333331</v>
      </c>
    </row>
    <row r="28" spans="2:7" x14ac:dyDescent="0.25">
      <c r="B28" s="79" t="s">
        <v>96</v>
      </c>
      <c r="C28" s="79"/>
      <c r="D28" s="79"/>
      <c r="E28" s="26" t="s">
        <v>101</v>
      </c>
      <c r="F28" s="21">
        <f>COUNTIF('Eval. 3er trim.'!AH8:AH43,"DO")</f>
        <v>0</v>
      </c>
      <c r="G28" s="24">
        <f t="shared" si="2"/>
        <v>0</v>
      </c>
    </row>
    <row r="29" spans="2:7" x14ac:dyDescent="0.25">
      <c r="B29" s="79" t="s">
        <v>97</v>
      </c>
      <c r="C29" s="79"/>
      <c r="D29" s="79"/>
      <c r="E29" s="26" t="s">
        <v>102</v>
      </c>
      <c r="F29" s="21">
        <f>COUNTIF('Eval. 3er trim.'!AH8:AH43,"DP")</f>
        <v>1</v>
      </c>
      <c r="G29" s="24">
        <f t="shared" si="2"/>
        <v>0.33333333333333331</v>
      </c>
    </row>
    <row r="30" spans="2:7" x14ac:dyDescent="0.25">
      <c r="B30" s="79" t="s">
        <v>98</v>
      </c>
      <c r="C30" s="79"/>
      <c r="D30" s="79"/>
      <c r="E30" s="79"/>
      <c r="F30" s="21">
        <f>SUM(F26:F29)</f>
        <v>3</v>
      </c>
      <c r="G30" s="25">
        <f>SUM(G26:G29)</f>
        <v>1</v>
      </c>
    </row>
  </sheetData>
  <sheetProtection algorithmName="SHA-512" hashValue="CGIGBY9F+e5ZBJEXEmg9+huA05P75sMEF74wAd7PKCfCVo2IVybMHk8RpT88CusOwGma48/BNzVvN8fcrUoz1Q==" saltValue="h6yf7UDV6rF2JjDZF7bHsA==" spinCount="100000" sheet="1" objects="1" scenarios="1"/>
  <mergeCells count="18">
    <mergeCell ref="B25:E25"/>
    <mergeCell ref="A1:L1"/>
    <mergeCell ref="C2:F2"/>
    <mergeCell ref="G2:H2"/>
    <mergeCell ref="I2:L2"/>
    <mergeCell ref="C3:F3"/>
    <mergeCell ref="G3:H3"/>
    <mergeCell ref="I3:L3"/>
    <mergeCell ref="C4:F4"/>
    <mergeCell ref="G4:H4"/>
    <mergeCell ref="B6:F6"/>
    <mergeCell ref="B11:E11"/>
    <mergeCell ref="B19:D19"/>
    <mergeCell ref="B26:D26"/>
    <mergeCell ref="B27:D27"/>
    <mergeCell ref="B28:D28"/>
    <mergeCell ref="B29:D29"/>
    <mergeCell ref="B30:E30"/>
  </mergeCells>
  <pageMargins left="0.31496062992125984" right="0.31496062992125984" top="0.59055118110236215" bottom="0.31496062992125984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10C4-9E9C-44B3-AAA0-6249184AC6BD}">
  <dimension ref="A1:H47"/>
  <sheetViews>
    <sheetView workbookViewId="0">
      <selection activeCell="M22" sqref="M22"/>
    </sheetView>
  </sheetViews>
  <sheetFormatPr baseColWidth="10" defaultRowHeight="12.75" x14ac:dyDescent="0.2"/>
  <cols>
    <col min="1" max="1" width="4.5703125" style="32" customWidth="1"/>
    <col min="2" max="2" width="5.28515625" style="32" customWidth="1"/>
    <col min="3" max="3" width="22.7109375" style="32" customWidth="1"/>
    <col min="4" max="7" width="10.5703125" style="32" customWidth="1"/>
    <col min="8" max="8" width="20.85546875" style="32" customWidth="1"/>
    <col min="9" max="16384" width="11.42578125" style="32"/>
  </cols>
  <sheetData>
    <row r="1" spans="1:8" ht="18.75" x14ac:dyDescent="0.3">
      <c r="A1" s="93" t="s">
        <v>110</v>
      </c>
      <c r="B1" s="93"/>
      <c r="C1" s="93"/>
      <c r="D1" s="93"/>
      <c r="E1" s="93"/>
      <c r="F1" s="93"/>
      <c r="G1" s="93"/>
      <c r="H1" s="93"/>
    </row>
    <row r="2" spans="1:8" x14ac:dyDescent="0.2">
      <c r="A2" s="91" t="s">
        <v>111</v>
      </c>
      <c r="B2" s="91"/>
      <c r="C2" s="90" t="str">
        <f>CARATULA!G12</f>
        <v>ELODIA DE LIJERON</v>
      </c>
      <c r="D2" s="90"/>
      <c r="E2" s="33" t="s">
        <v>2</v>
      </c>
      <c r="F2" s="89" t="str">
        <f>CARATULA!G20</f>
        <v>QUINTO A</v>
      </c>
      <c r="G2" s="89"/>
      <c r="H2" s="89"/>
    </row>
    <row r="3" spans="1:8" x14ac:dyDescent="0.2">
      <c r="A3" s="91" t="s">
        <v>112</v>
      </c>
      <c r="B3" s="91"/>
      <c r="C3" s="90">
        <f>CARATULA!G14</f>
        <v>0</v>
      </c>
      <c r="D3" s="90"/>
      <c r="E3" s="33" t="s">
        <v>4</v>
      </c>
      <c r="F3" s="89" t="str">
        <f>CARATULA!G22</f>
        <v>MATEMATICA</v>
      </c>
      <c r="G3" s="89"/>
      <c r="H3" s="89"/>
    </row>
    <row r="4" spans="1:8" x14ac:dyDescent="0.2">
      <c r="A4" s="91" t="s">
        <v>1</v>
      </c>
      <c r="B4" s="91"/>
      <c r="C4" s="90" t="str">
        <f>CARATULA!G18</f>
        <v>SECUNDARIA COMUNITARI PRODUCTIVA</v>
      </c>
      <c r="D4" s="90"/>
      <c r="E4" s="33" t="s">
        <v>3</v>
      </c>
      <c r="F4" s="89" t="str">
        <f>CARATULA!G16</f>
        <v>MYRIAM MILENA MIRANDA HERRA</v>
      </c>
      <c r="G4" s="89"/>
      <c r="H4" s="89"/>
    </row>
    <row r="5" spans="1:8" ht="6.75" customHeight="1" x14ac:dyDescent="0.2">
      <c r="A5" s="34"/>
      <c r="B5" s="34"/>
      <c r="C5" s="34"/>
      <c r="D5" s="34"/>
      <c r="E5" s="34"/>
      <c r="F5" s="34"/>
      <c r="G5" s="34"/>
      <c r="H5" s="34"/>
    </row>
    <row r="6" spans="1:8" ht="30" x14ac:dyDescent="0.2">
      <c r="A6" s="36" t="s">
        <v>5</v>
      </c>
      <c r="B6" s="92" t="s">
        <v>20</v>
      </c>
      <c r="C6" s="92"/>
      <c r="D6" s="37" t="s">
        <v>113</v>
      </c>
      <c r="E6" s="37" t="s">
        <v>114</v>
      </c>
      <c r="F6" s="37" t="s">
        <v>115</v>
      </c>
      <c r="G6" s="37" t="s">
        <v>117</v>
      </c>
      <c r="H6" s="36" t="s">
        <v>116</v>
      </c>
    </row>
    <row r="7" spans="1:8" x14ac:dyDescent="0.2">
      <c r="A7" s="35">
        <f>FILIACIÓN!B8</f>
        <v>1</v>
      </c>
      <c r="B7" s="88" t="str">
        <f>'Asistencia 3er Trimestre'!C7</f>
        <v>Mamani Eusebio Enrique Sanabrio</v>
      </c>
      <c r="C7" s="88"/>
      <c r="D7" s="35">
        <f>'Eval. 1er trim.'!AF8</f>
        <v>100</v>
      </c>
      <c r="E7" s="35">
        <f>'Eval. 2do trim.'!AF8</f>
        <v>100</v>
      </c>
      <c r="F7" s="35">
        <f>'Eval. 3er trim.'!AF8</f>
        <v>100</v>
      </c>
      <c r="G7" s="13">
        <f>IF(ISERROR(AVERAGE(D7:F7)),"-",AVERAGE(D7:F7))</f>
        <v>100</v>
      </c>
      <c r="H7" s="35" t="str">
        <f>IF(G7&lt;51,"Retenido",IF(G7&lt;101,"Promovido","-"))</f>
        <v>Promovido</v>
      </c>
    </row>
    <row r="8" spans="1:8" x14ac:dyDescent="0.2">
      <c r="A8" s="35">
        <f>FILIACIÓN!B9</f>
        <v>2</v>
      </c>
      <c r="B8" s="88" t="str">
        <f>'Asistencia 3er Trimestre'!C8</f>
        <v xml:space="preserve"> Generación Nueva Generación</v>
      </c>
      <c r="C8" s="88"/>
      <c r="D8" s="35">
        <f>'Eval. 1er trim.'!AF9</f>
        <v>60</v>
      </c>
      <c r="E8" s="35">
        <f>'Eval. 2do trim.'!AF9</f>
        <v>60</v>
      </c>
      <c r="F8" s="35">
        <f>'Eval. 3er trim.'!AF9</f>
        <v>60</v>
      </c>
      <c r="G8" s="13">
        <f t="shared" ref="G8:G42" si="0">IF(ISERROR(AVERAGE(D8:F8)),"-",AVERAGE(D8:F8))</f>
        <v>60</v>
      </c>
      <c r="H8" s="35" t="str">
        <f t="shared" ref="H8:H42" si="1">IF(G8&lt;51,"Retenido",IF(G8&lt;101,"Promovido","-"))</f>
        <v>Promovido</v>
      </c>
    </row>
    <row r="9" spans="1:8" x14ac:dyDescent="0.2">
      <c r="A9" s="35">
        <f>FILIACIÓN!B10</f>
        <v>3</v>
      </c>
      <c r="B9" s="88" t="str">
        <f>'Asistencia 3er Trimestre'!C9</f>
        <v>Quisbert Sanabria Jaqueline</v>
      </c>
      <c r="C9" s="88"/>
      <c r="D9" s="35">
        <f>'Eval. 1er trim.'!AF10</f>
        <v>50</v>
      </c>
      <c r="E9" s="35">
        <f>'Eval. 2do trim.'!AF10</f>
        <v>50</v>
      </c>
      <c r="F9" s="35">
        <f>'Eval. 3er trim.'!AF10</f>
        <v>50</v>
      </c>
      <c r="G9" s="13">
        <f t="shared" si="0"/>
        <v>50</v>
      </c>
      <c r="H9" s="35" t="str">
        <f t="shared" si="1"/>
        <v>Retenido</v>
      </c>
    </row>
    <row r="10" spans="1:8" x14ac:dyDescent="0.2">
      <c r="A10" s="35">
        <f>FILIACIÓN!B11</f>
        <v>4</v>
      </c>
      <c r="B10" s="88" t="str">
        <f>'Asistencia 3er Trimestre'!C10</f>
        <v xml:space="preserve">  </v>
      </c>
      <c r="C10" s="88"/>
      <c r="D10" s="35" t="str">
        <f>'Eval. 1er trim.'!AF11</f>
        <v>-</v>
      </c>
      <c r="E10" s="35" t="str">
        <f>'Eval. 2do trim.'!AF11</f>
        <v>-</v>
      </c>
      <c r="F10" s="35" t="str">
        <f>'Eval. 3er trim.'!AF11</f>
        <v>-</v>
      </c>
      <c r="G10" s="13" t="str">
        <f t="shared" si="0"/>
        <v>-</v>
      </c>
      <c r="H10" s="35" t="str">
        <f t="shared" si="1"/>
        <v>-</v>
      </c>
    </row>
    <row r="11" spans="1:8" x14ac:dyDescent="0.2">
      <c r="A11" s="35">
        <f>FILIACIÓN!B12</f>
        <v>5</v>
      </c>
      <c r="B11" s="88" t="str">
        <f>'Asistencia 3er Trimestre'!C11</f>
        <v xml:space="preserve">  </v>
      </c>
      <c r="C11" s="88"/>
      <c r="D11" s="35" t="str">
        <f>'Eval. 1er trim.'!AF12</f>
        <v>-</v>
      </c>
      <c r="E11" s="35" t="str">
        <f>'Eval. 2do trim.'!AF12</f>
        <v>-</v>
      </c>
      <c r="F11" s="35" t="str">
        <f>'Eval. 3er trim.'!AF12</f>
        <v>-</v>
      </c>
      <c r="G11" s="13" t="str">
        <f t="shared" si="0"/>
        <v>-</v>
      </c>
      <c r="H11" s="35" t="str">
        <f t="shared" si="1"/>
        <v>-</v>
      </c>
    </row>
    <row r="12" spans="1:8" x14ac:dyDescent="0.2">
      <c r="A12" s="35">
        <f>FILIACIÓN!B13</f>
        <v>6</v>
      </c>
      <c r="B12" s="88" t="str">
        <f>'Asistencia 3er Trimestre'!C12</f>
        <v xml:space="preserve">  </v>
      </c>
      <c r="C12" s="88"/>
      <c r="D12" s="35" t="str">
        <f>'Eval. 1er trim.'!AF13</f>
        <v>-</v>
      </c>
      <c r="E12" s="35" t="str">
        <f>'Eval. 2do trim.'!AF13</f>
        <v>-</v>
      </c>
      <c r="F12" s="35" t="str">
        <f>'Eval. 3er trim.'!AF13</f>
        <v>-</v>
      </c>
      <c r="G12" s="13" t="str">
        <f t="shared" si="0"/>
        <v>-</v>
      </c>
      <c r="H12" s="35" t="str">
        <f t="shared" si="1"/>
        <v>-</v>
      </c>
    </row>
    <row r="13" spans="1:8" x14ac:dyDescent="0.2">
      <c r="A13" s="35">
        <f>FILIACIÓN!B14</f>
        <v>7</v>
      </c>
      <c r="B13" s="88" t="str">
        <f>'Asistencia 3er Trimestre'!C13</f>
        <v xml:space="preserve">  </v>
      </c>
      <c r="C13" s="88"/>
      <c r="D13" s="35" t="str">
        <f>'Eval. 1er trim.'!AF14</f>
        <v>-</v>
      </c>
      <c r="E13" s="35" t="str">
        <f>'Eval. 2do trim.'!AF14</f>
        <v>-</v>
      </c>
      <c r="F13" s="35" t="str">
        <f>'Eval. 3er trim.'!AF14</f>
        <v>-</v>
      </c>
      <c r="G13" s="13" t="str">
        <f t="shared" si="0"/>
        <v>-</v>
      </c>
      <c r="H13" s="35" t="str">
        <f t="shared" si="1"/>
        <v>-</v>
      </c>
    </row>
    <row r="14" spans="1:8" x14ac:dyDescent="0.2">
      <c r="A14" s="35">
        <f>FILIACIÓN!B15</f>
        <v>8</v>
      </c>
      <c r="B14" s="88" t="str">
        <f>'Asistencia 3er Trimestre'!C14</f>
        <v xml:space="preserve">  </v>
      </c>
      <c r="C14" s="88"/>
      <c r="D14" s="35" t="str">
        <f>'Eval. 1er trim.'!AF15</f>
        <v>-</v>
      </c>
      <c r="E14" s="35" t="str">
        <f>'Eval. 2do trim.'!AF15</f>
        <v>-</v>
      </c>
      <c r="F14" s="35" t="str">
        <f>'Eval. 3er trim.'!AF15</f>
        <v>-</v>
      </c>
      <c r="G14" s="13" t="str">
        <f t="shared" si="0"/>
        <v>-</v>
      </c>
      <c r="H14" s="35" t="str">
        <f t="shared" si="1"/>
        <v>-</v>
      </c>
    </row>
    <row r="15" spans="1:8" x14ac:dyDescent="0.2">
      <c r="A15" s="35">
        <f>FILIACIÓN!B16</f>
        <v>9</v>
      </c>
      <c r="B15" s="88" t="str">
        <f>'Asistencia 3er Trimestre'!C15</f>
        <v xml:space="preserve">  </v>
      </c>
      <c r="C15" s="88"/>
      <c r="D15" s="35" t="str">
        <f>'Eval. 1er trim.'!AF16</f>
        <v>-</v>
      </c>
      <c r="E15" s="35" t="str">
        <f>'Eval. 2do trim.'!AF16</f>
        <v>-</v>
      </c>
      <c r="F15" s="35" t="str">
        <f>'Eval. 3er trim.'!AF16</f>
        <v>-</v>
      </c>
      <c r="G15" s="13" t="str">
        <f t="shared" si="0"/>
        <v>-</v>
      </c>
      <c r="H15" s="35" t="str">
        <f t="shared" si="1"/>
        <v>-</v>
      </c>
    </row>
    <row r="16" spans="1:8" x14ac:dyDescent="0.2">
      <c r="A16" s="35">
        <f>FILIACIÓN!B17</f>
        <v>10</v>
      </c>
      <c r="B16" s="88" t="str">
        <f>'Asistencia 3er Trimestre'!C16</f>
        <v xml:space="preserve">  </v>
      </c>
      <c r="C16" s="88"/>
      <c r="D16" s="35" t="str">
        <f>'Eval. 1er trim.'!AF17</f>
        <v>-</v>
      </c>
      <c r="E16" s="35" t="str">
        <f>'Eval. 2do trim.'!AF17</f>
        <v>-</v>
      </c>
      <c r="F16" s="35" t="str">
        <f>'Eval. 3er trim.'!AF17</f>
        <v>-</v>
      </c>
      <c r="G16" s="13" t="str">
        <f t="shared" si="0"/>
        <v>-</v>
      </c>
      <c r="H16" s="35" t="str">
        <f t="shared" si="1"/>
        <v>-</v>
      </c>
    </row>
    <row r="17" spans="1:8" x14ac:dyDescent="0.2">
      <c r="A17" s="35">
        <f>FILIACIÓN!B18</f>
        <v>11</v>
      </c>
      <c r="B17" s="88" t="str">
        <f>'Asistencia 3er Trimestre'!C17</f>
        <v xml:space="preserve">  </v>
      </c>
      <c r="C17" s="88"/>
      <c r="D17" s="35" t="str">
        <f>'Eval. 1er trim.'!AF18</f>
        <v>-</v>
      </c>
      <c r="E17" s="35" t="str">
        <f>'Eval. 2do trim.'!AF18</f>
        <v>-</v>
      </c>
      <c r="F17" s="35" t="str">
        <f>'Eval. 3er trim.'!AF18</f>
        <v>-</v>
      </c>
      <c r="G17" s="13" t="str">
        <f t="shared" si="0"/>
        <v>-</v>
      </c>
      <c r="H17" s="35" t="str">
        <f t="shared" si="1"/>
        <v>-</v>
      </c>
    </row>
    <row r="18" spans="1:8" x14ac:dyDescent="0.2">
      <c r="A18" s="35">
        <f>FILIACIÓN!B19</f>
        <v>12</v>
      </c>
      <c r="B18" s="88" t="str">
        <f>'Asistencia 3er Trimestre'!C18</f>
        <v xml:space="preserve">  </v>
      </c>
      <c r="C18" s="88"/>
      <c r="D18" s="35" t="str">
        <f>'Eval. 1er trim.'!AF19</f>
        <v>-</v>
      </c>
      <c r="E18" s="35" t="str">
        <f>'Eval. 2do trim.'!AF19</f>
        <v>-</v>
      </c>
      <c r="F18" s="35" t="str">
        <f>'Eval. 3er trim.'!AF19</f>
        <v>-</v>
      </c>
      <c r="G18" s="13" t="str">
        <f t="shared" si="0"/>
        <v>-</v>
      </c>
      <c r="H18" s="35" t="str">
        <f t="shared" si="1"/>
        <v>-</v>
      </c>
    </row>
    <row r="19" spans="1:8" x14ac:dyDescent="0.2">
      <c r="A19" s="35">
        <f>FILIACIÓN!B20</f>
        <v>13</v>
      </c>
      <c r="B19" s="88" t="str">
        <f>'Asistencia 3er Trimestre'!C19</f>
        <v xml:space="preserve">  </v>
      </c>
      <c r="C19" s="88"/>
      <c r="D19" s="35" t="str">
        <f>'Eval. 1er trim.'!AF20</f>
        <v>-</v>
      </c>
      <c r="E19" s="35" t="str">
        <f>'Eval. 2do trim.'!AF20</f>
        <v>-</v>
      </c>
      <c r="F19" s="35" t="str">
        <f>'Eval. 3er trim.'!AF20</f>
        <v>-</v>
      </c>
      <c r="G19" s="13" t="str">
        <f t="shared" si="0"/>
        <v>-</v>
      </c>
      <c r="H19" s="35" t="str">
        <f t="shared" si="1"/>
        <v>-</v>
      </c>
    </row>
    <row r="20" spans="1:8" x14ac:dyDescent="0.2">
      <c r="A20" s="35">
        <f>FILIACIÓN!B21</f>
        <v>14</v>
      </c>
      <c r="B20" s="88" t="str">
        <f>'Asistencia 3er Trimestre'!C20</f>
        <v xml:space="preserve">  </v>
      </c>
      <c r="C20" s="88"/>
      <c r="D20" s="35" t="str">
        <f>'Eval. 1er trim.'!AF21</f>
        <v>-</v>
      </c>
      <c r="E20" s="35" t="str">
        <f>'Eval. 2do trim.'!AF21</f>
        <v>-</v>
      </c>
      <c r="F20" s="35" t="str">
        <f>'Eval. 3er trim.'!AF21</f>
        <v>-</v>
      </c>
      <c r="G20" s="13" t="str">
        <f t="shared" si="0"/>
        <v>-</v>
      </c>
      <c r="H20" s="35" t="str">
        <f t="shared" si="1"/>
        <v>-</v>
      </c>
    </row>
    <row r="21" spans="1:8" x14ac:dyDescent="0.2">
      <c r="A21" s="35">
        <f>FILIACIÓN!B22</f>
        <v>15</v>
      </c>
      <c r="B21" s="88" t="str">
        <f>'Asistencia 3er Trimestre'!C21</f>
        <v xml:space="preserve">  </v>
      </c>
      <c r="C21" s="88"/>
      <c r="D21" s="35" t="str">
        <f>'Eval. 1er trim.'!AF22</f>
        <v>-</v>
      </c>
      <c r="E21" s="35" t="str">
        <f>'Eval. 2do trim.'!AF22</f>
        <v>-</v>
      </c>
      <c r="F21" s="35" t="str">
        <f>'Eval. 3er trim.'!AF22</f>
        <v>-</v>
      </c>
      <c r="G21" s="13" t="str">
        <f t="shared" si="0"/>
        <v>-</v>
      </c>
      <c r="H21" s="35" t="str">
        <f t="shared" si="1"/>
        <v>-</v>
      </c>
    </row>
    <row r="22" spans="1:8" x14ac:dyDescent="0.2">
      <c r="A22" s="35">
        <f>FILIACIÓN!B23</f>
        <v>16</v>
      </c>
      <c r="B22" s="88" t="str">
        <f>'Asistencia 3er Trimestre'!C22</f>
        <v xml:space="preserve">  </v>
      </c>
      <c r="C22" s="88"/>
      <c r="D22" s="35" t="str">
        <f>'Eval. 1er trim.'!AF23</f>
        <v>-</v>
      </c>
      <c r="E22" s="35" t="str">
        <f>'Eval. 2do trim.'!AF23</f>
        <v>-</v>
      </c>
      <c r="F22" s="35" t="str">
        <f>'Eval. 3er trim.'!AF23</f>
        <v>-</v>
      </c>
      <c r="G22" s="13" t="str">
        <f t="shared" si="0"/>
        <v>-</v>
      </c>
      <c r="H22" s="35" t="str">
        <f t="shared" si="1"/>
        <v>-</v>
      </c>
    </row>
    <row r="23" spans="1:8" x14ac:dyDescent="0.2">
      <c r="A23" s="35">
        <f>FILIACIÓN!B24</f>
        <v>17</v>
      </c>
      <c r="B23" s="88" t="str">
        <f>'Asistencia 3er Trimestre'!C23</f>
        <v xml:space="preserve">  </v>
      </c>
      <c r="C23" s="88"/>
      <c r="D23" s="35" t="str">
        <f>'Eval. 1er trim.'!AF24</f>
        <v>-</v>
      </c>
      <c r="E23" s="35" t="str">
        <f>'Eval. 2do trim.'!AF24</f>
        <v>-</v>
      </c>
      <c r="F23" s="35" t="str">
        <f>'Eval. 3er trim.'!AF24</f>
        <v>-</v>
      </c>
      <c r="G23" s="13" t="str">
        <f t="shared" si="0"/>
        <v>-</v>
      </c>
      <c r="H23" s="35" t="str">
        <f t="shared" si="1"/>
        <v>-</v>
      </c>
    </row>
    <row r="24" spans="1:8" x14ac:dyDescent="0.2">
      <c r="A24" s="35">
        <f>FILIACIÓN!B25</f>
        <v>18</v>
      </c>
      <c r="B24" s="88" t="str">
        <f>'Asistencia 3er Trimestre'!C24</f>
        <v xml:space="preserve">  </v>
      </c>
      <c r="C24" s="88"/>
      <c r="D24" s="35" t="str">
        <f>'Eval. 1er trim.'!AF25</f>
        <v>-</v>
      </c>
      <c r="E24" s="35" t="str">
        <f>'Eval. 2do trim.'!AF25</f>
        <v>-</v>
      </c>
      <c r="F24" s="35" t="str">
        <f>'Eval. 3er trim.'!AF25</f>
        <v>-</v>
      </c>
      <c r="G24" s="13" t="str">
        <f t="shared" si="0"/>
        <v>-</v>
      </c>
      <c r="H24" s="35" t="str">
        <f t="shared" si="1"/>
        <v>-</v>
      </c>
    </row>
    <row r="25" spans="1:8" x14ac:dyDescent="0.2">
      <c r="A25" s="35">
        <f>FILIACIÓN!B26</f>
        <v>19</v>
      </c>
      <c r="B25" s="88" t="str">
        <f>'Asistencia 3er Trimestre'!C25</f>
        <v xml:space="preserve">  </v>
      </c>
      <c r="C25" s="88"/>
      <c r="D25" s="35" t="str">
        <f>'Eval. 1er trim.'!AF26</f>
        <v>-</v>
      </c>
      <c r="E25" s="35" t="str">
        <f>'Eval. 2do trim.'!AF26</f>
        <v>-</v>
      </c>
      <c r="F25" s="35" t="str">
        <f>'Eval. 3er trim.'!AF26</f>
        <v>-</v>
      </c>
      <c r="G25" s="13" t="str">
        <f t="shared" si="0"/>
        <v>-</v>
      </c>
      <c r="H25" s="35" t="str">
        <f t="shared" si="1"/>
        <v>-</v>
      </c>
    </row>
    <row r="26" spans="1:8" x14ac:dyDescent="0.2">
      <c r="A26" s="35">
        <f>FILIACIÓN!B27</f>
        <v>20</v>
      </c>
      <c r="B26" s="88" t="str">
        <f>'Asistencia 3er Trimestre'!C26</f>
        <v xml:space="preserve">  </v>
      </c>
      <c r="C26" s="88"/>
      <c r="D26" s="35" t="str">
        <f>'Eval. 1er trim.'!AF27</f>
        <v>-</v>
      </c>
      <c r="E26" s="35" t="str">
        <f>'Eval. 2do trim.'!AF27</f>
        <v>-</v>
      </c>
      <c r="F26" s="35" t="str">
        <f>'Eval. 3er trim.'!AF27</f>
        <v>-</v>
      </c>
      <c r="G26" s="13" t="str">
        <f t="shared" si="0"/>
        <v>-</v>
      </c>
      <c r="H26" s="35" t="str">
        <f t="shared" si="1"/>
        <v>-</v>
      </c>
    </row>
    <row r="27" spans="1:8" x14ac:dyDescent="0.2">
      <c r="A27" s="35">
        <f>FILIACIÓN!B28</f>
        <v>21</v>
      </c>
      <c r="B27" s="88" t="str">
        <f>'Asistencia 3er Trimestre'!C27</f>
        <v xml:space="preserve">  </v>
      </c>
      <c r="C27" s="88"/>
      <c r="D27" s="35" t="str">
        <f>'Eval. 1er trim.'!AF28</f>
        <v>-</v>
      </c>
      <c r="E27" s="35" t="str">
        <f>'Eval. 2do trim.'!AF28</f>
        <v>-</v>
      </c>
      <c r="F27" s="35" t="str">
        <f>'Eval. 3er trim.'!AF28</f>
        <v>-</v>
      </c>
      <c r="G27" s="13" t="str">
        <f t="shared" si="0"/>
        <v>-</v>
      </c>
      <c r="H27" s="35" t="str">
        <f t="shared" si="1"/>
        <v>-</v>
      </c>
    </row>
    <row r="28" spans="1:8" x14ac:dyDescent="0.2">
      <c r="A28" s="35">
        <f>FILIACIÓN!B29</f>
        <v>22</v>
      </c>
      <c r="B28" s="88" t="str">
        <f>'Asistencia 3er Trimestre'!C28</f>
        <v xml:space="preserve">  </v>
      </c>
      <c r="C28" s="88"/>
      <c r="D28" s="35" t="str">
        <f>'Eval. 1er trim.'!AF29</f>
        <v>-</v>
      </c>
      <c r="E28" s="35" t="str">
        <f>'Eval. 2do trim.'!AF29</f>
        <v>-</v>
      </c>
      <c r="F28" s="35" t="str">
        <f>'Eval. 3er trim.'!AF29</f>
        <v>-</v>
      </c>
      <c r="G28" s="13" t="str">
        <f t="shared" si="0"/>
        <v>-</v>
      </c>
      <c r="H28" s="35" t="str">
        <f t="shared" si="1"/>
        <v>-</v>
      </c>
    </row>
    <row r="29" spans="1:8" x14ac:dyDescent="0.2">
      <c r="A29" s="35">
        <f>FILIACIÓN!B30</f>
        <v>23</v>
      </c>
      <c r="B29" s="88" t="str">
        <f>'Asistencia 3er Trimestre'!C29</f>
        <v xml:space="preserve">  </v>
      </c>
      <c r="C29" s="88"/>
      <c r="D29" s="35" t="str">
        <f>'Eval. 1er trim.'!AF30</f>
        <v>-</v>
      </c>
      <c r="E29" s="35" t="str">
        <f>'Eval. 2do trim.'!AF30</f>
        <v>-</v>
      </c>
      <c r="F29" s="35" t="str">
        <f>'Eval. 3er trim.'!AF30</f>
        <v>-</v>
      </c>
      <c r="G29" s="13" t="str">
        <f t="shared" si="0"/>
        <v>-</v>
      </c>
      <c r="H29" s="35" t="str">
        <f t="shared" si="1"/>
        <v>-</v>
      </c>
    </row>
    <row r="30" spans="1:8" x14ac:dyDescent="0.2">
      <c r="A30" s="35">
        <f>FILIACIÓN!B31</f>
        <v>24</v>
      </c>
      <c r="B30" s="88" t="str">
        <f>'Asistencia 3er Trimestre'!C30</f>
        <v xml:space="preserve">  </v>
      </c>
      <c r="C30" s="88"/>
      <c r="D30" s="35" t="str">
        <f>'Eval. 1er trim.'!AF31</f>
        <v>-</v>
      </c>
      <c r="E30" s="35" t="str">
        <f>'Eval. 2do trim.'!AF31</f>
        <v>-</v>
      </c>
      <c r="F30" s="35" t="str">
        <f>'Eval. 3er trim.'!AF31</f>
        <v>-</v>
      </c>
      <c r="G30" s="13" t="str">
        <f t="shared" si="0"/>
        <v>-</v>
      </c>
      <c r="H30" s="35" t="str">
        <f t="shared" si="1"/>
        <v>-</v>
      </c>
    </row>
    <row r="31" spans="1:8" x14ac:dyDescent="0.2">
      <c r="A31" s="35">
        <f>FILIACIÓN!B32</f>
        <v>25</v>
      </c>
      <c r="B31" s="88" t="str">
        <f>'Asistencia 3er Trimestre'!C31</f>
        <v xml:space="preserve">  </v>
      </c>
      <c r="C31" s="88"/>
      <c r="D31" s="35" t="str">
        <f>'Eval. 1er trim.'!AF32</f>
        <v>-</v>
      </c>
      <c r="E31" s="35" t="str">
        <f>'Eval. 2do trim.'!AF32</f>
        <v>-</v>
      </c>
      <c r="F31" s="35" t="str">
        <f>'Eval. 3er trim.'!AF32</f>
        <v>-</v>
      </c>
      <c r="G31" s="13" t="str">
        <f t="shared" si="0"/>
        <v>-</v>
      </c>
      <c r="H31" s="35" t="str">
        <f t="shared" si="1"/>
        <v>-</v>
      </c>
    </row>
    <row r="32" spans="1:8" x14ac:dyDescent="0.2">
      <c r="A32" s="35">
        <f>FILIACIÓN!B33</f>
        <v>26</v>
      </c>
      <c r="B32" s="88" t="str">
        <f>'Asistencia 3er Trimestre'!C32</f>
        <v xml:space="preserve">  </v>
      </c>
      <c r="C32" s="88"/>
      <c r="D32" s="35" t="str">
        <f>'Eval. 1er trim.'!AF33</f>
        <v>-</v>
      </c>
      <c r="E32" s="35" t="str">
        <f>'Eval. 2do trim.'!AF33</f>
        <v>-</v>
      </c>
      <c r="F32" s="35" t="str">
        <f>'Eval. 3er trim.'!AF33</f>
        <v>-</v>
      </c>
      <c r="G32" s="13" t="str">
        <f t="shared" si="0"/>
        <v>-</v>
      </c>
      <c r="H32" s="35" t="str">
        <f t="shared" si="1"/>
        <v>-</v>
      </c>
    </row>
    <row r="33" spans="1:8" x14ac:dyDescent="0.2">
      <c r="A33" s="35">
        <f>FILIACIÓN!B34</f>
        <v>27</v>
      </c>
      <c r="B33" s="88" t="str">
        <f>'Asistencia 3er Trimestre'!C33</f>
        <v xml:space="preserve">  </v>
      </c>
      <c r="C33" s="88"/>
      <c r="D33" s="35" t="str">
        <f>'Eval. 1er trim.'!AF34</f>
        <v>-</v>
      </c>
      <c r="E33" s="35" t="str">
        <f>'Eval. 2do trim.'!AF34</f>
        <v>-</v>
      </c>
      <c r="F33" s="35" t="str">
        <f>'Eval. 3er trim.'!AF34</f>
        <v>-</v>
      </c>
      <c r="G33" s="13" t="str">
        <f t="shared" si="0"/>
        <v>-</v>
      </c>
      <c r="H33" s="35" t="str">
        <f t="shared" si="1"/>
        <v>-</v>
      </c>
    </row>
    <row r="34" spans="1:8" x14ac:dyDescent="0.2">
      <c r="A34" s="35">
        <f>FILIACIÓN!B35</f>
        <v>28</v>
      </c>
      <c r="B34" s="88" t="str">
        <f>'Asistencia 3er Trimestre'!C34</f>
        <v xml:space="preserve">  </v>
      </c>
      <c r="C34" s="88"/>
      <c r="D34" s="35" t="str">
        <f>'Eval. 1er trim.'!AF35</f>
        <v>-</v>
      </c>
      <c r="E34" s="35" t="str">
        <f>'Eval. 2do trim.'!AF35</f>
        <v>-</v>
      </c>
      <c r="F34" s="35" t="str">
        <f>'Eval. 3er trim.'!AF35</f>
        <v>-</v>
      </c>
      <c r="G34" s="13" t="str">
        <f t="shared" si="0"/>
        <v>-</v>
      </c>
      <c r="H34" s="35" t="str">
        <f t="shared" si="1"/>
        <v>-</v>
      </c>
    </row>
    <row r="35" spans="1:8" x14ac:dyDescent="0.2">
      <c r="A35" s="35">
        <f>FILIACIÓN!B36</f>
        <v>29</v>
      </c>
      <c r="B35" s="88" t="str">
        <f>'Asistencia 3er Trimestre'!C35</f>
        <v xml:space="preserve">  </v>
      </c>
      <c r="C35" s="88"/>
      <c r="D35" s="35" t="str">
        <f>'Eval. 1er trim.'!AF36</f>
        <v>-</v>
      </c>
      <c r="E35" s="35" t="str">
        <f>'Eval. 2do trim.'!AF36</f>
        <v>-</v>
      </c>
      <c r="F35" s="35" t="str">
        <f>'Eval. 3er trim.'!AF36</f>
        <v>-</v>
      </c>
      <c r="G35" s="13" t="str">
        <f t="shared" si="0"/>
        <v>-</v>
      </c>
      <c r="H35" s="35" t="str">
        <f t="shared" si="1"/>
        <v>-</v>
      </c>
    </row>
    <row r="36" spans="1:8" x14ac:dyDescent="0.2">
      <c r="A36" s="35">
        <f>FILIACIÓN!B37</f>
        <v>30</v>
      </c>
      <c r="B36" s="88" t="str">
        <f>'Asistencia 3er Trimestre'!C36</f>
        <v xml:space="preserve">  </v>
      </c>
      <c r="C36" s="88"/>
      <c r="D36" s="35" t="str">
        <f>'Eval. 1er trim.'!AF37</f>
        <v>-</v>
      </c>
      <c r="E36" s="35" t="str">
        <f>'Eval. 2do trim.'!AF37</f>
        <v>-</v>
      </c>
      <c r="F36" s="35" t="str">
        <f>'Eval. 3er trim.'!AF37</f>
        <v>-</v>
      </c>
      <c r="G36" s="13" t="str">
        <f t="shared" si="0"/>
        <v>-</v>
      </c>
      <c r="H36" s="35" t="str">
        <f t="shared" si="1"/>
        <v>-</v>
      </c>
    </row>
    <row r="37" spans="1:8" x14ac:dyDescent="0.2">
      <c r="A37" s="35">
        <f>FILIACIÓN!B38</f>
        <v>31</v>
      </c>
      <c r="B37" s="88" t="str">
        <f>'Asistencia 3er Trimestre'!C37</f>
        <v xml:space="preserve">  </v>
      </c>
      <c r="C37" s="88"/>
      <c r="D37" s="35" t="str">
        <f>'Eval. 1er trim.'!AF38</f>
        <v>-</v>
      </c>
      <c r="E37" s="35" t="str">
        <f>'Eval. 2do trim.'!AF38</f>
        <v>-</v>
      </c>
      <c r="F37" s="35" t="str">
        <f>'Eval. 3er trim.'!AF38</f>
        <v>-</v>
      </c>
      <c r="G37" s="13" t="str">
        <f t="shared" si="0"/>
        <v>-</v>
      </c>
      <c r="H37" s="35" t="str">
        <f t="shared" si="1"/>
        <v>-</v>
      </c>
    </row>
    <row r="38" spans="1:8" x14ac:dyDescent="0.2">
      <c r="A38" s="35">
        <f>FILIACIÓN!B39</f>
        <v>32</v>
      </c>
      <c r="B38" s="88" t="str">
        <f>'Asistencia 3er Trimestre'!C38</f>
        <v xml:space="preserve">  </v>
      </c>
      <c r="C38" s="88"/>
      <c r="D38" s="35" t="str">
        <f>'Eval. 1er trim.'!AF39</f>
        <v>-</v>
      </c>
      <c r="E38" s="35" t="str">
        <f>'Eval. 2do trim.'!AF39</f>
        <v>-</v>
      </c>
      <c r="F38" s="35" t="str">
        <f>'Eval. 3er trim.'!AF39</f>
        <v>-</v>
      </c>
      <c r="G38" s="13" t="str">
        <f t="shared" si="0"/>
        <v>-</v>
      </c>
      <c r="H38" s="35" t="str">
        <f t="shared" si="1"/>
        <v>-</v>
      </c>
    </row>
    <row r="39" spans="1:8" x14ac:dyDescent="0.2">
      <c r="A39" s="35">
        <f>FILIACIÓN!B40</f>
        <v>33</v>
      </c>
      <c r="B39" s="88" t="str">
        <f>'Asistencia 3er Trimestre'!C39</f>
        <v xml:space="preserve">  </v>
      </c>
      <c r="C39" s="88"/>
      <c r="D39" s="35" t="str">
        <f>'Eval. 1er trim.'!AF40</f>
        <v>-</v>
      </c>
      <c r="E39" s="35" t="str">
        <f>'Eval. 2do trim.'!AF40</f>
        <v>-</v>
      </c>
      <c r="F39" s="35" t="str">
        <f>'Eval. 3er trim.'!AF40</f>
        <v>-</v>
      </c>
      <c r="G39" s="13" t="str">
        <f t="shared" si="0"/>
        <v>-</v>
      </c>
      <c r="H39" s="35" t="str">
        <f t="shared" si="1"/>
        <v>-</v>
      </c>
    </row>
    <row r="40" spans="1:8" x14ac:dyDescent="0.2">
      <c r="A40" s="35">
        <f>FILIACIÓN!B41</f>
        <v>34</v>
      </c>
      <c r="B40" s="88" t="str">
        <f>'Asistencia 3er Trimestre'!C40</f>
        <v xml:space="preserve">  </v>
      </c>
      <c r="C40" s="88"/>
      <c r="D40" s="35" t="str">
        <f>'Eval. 1er trim.'!AF41</f>
        <v>-</v>
      </c>
      <c r="E40" s="35" t="str">
        <f>'Eval. 2do trim.'!AF41</f>
        <v>-</v>
      </c>
      <c r="F40" s="35" t="str">
        <f>'Eval. 3er trim.'!AF41</f>
        <v>-</v>
      </c>
      <c r="G40" s="13" t="str">
        <f t="shared" si="0"/>
        <v>-</v>
      </c>
      <c r="H40" s="35" t="str">
        <f t="shared" si="1"/>
        <v>-</v>
      </c>
    </row>
    <row r="41" spans="1:8" x14ac:dyDescent="0.2">
      <c r="A41" s="35">
        <f>FILIACIÓN!B42</f>
        <v>35</v>
      </c>
      <c r="B41" s="88" t="str">
        <f>'Asistencia 3er Trimestre'!C41</f>
        <v xml:space="preserve">  </v>
      </c>
      <c r="C41" s="88"/>
      <c r="D41" s="35" t="str">
        <f>'Eval. 1er trim.'!AF42</f>
        <v>-</v>
      </c>
      <c r="E41" s="35" t="str">
        <f>'Eval. 2do trim.'!AF42</f>
        <v>-</v>
      </c>
      <c r="F41" s="35" t="str">
        <f>'Eval. 3er trim.'!AF42</f>
        <v>-</v>
      </c>
      <c r="G41" s="13" t="str">
        <f t="shared" si="0"/>
        <v>-</v>
      </c>
      <c r="H41" s="35" t="str">
        <f t="shared" si="1"/>
        <v>-</v>
      </c>
    </row>
    <row r="42" spans="1:8" x14ac:dyDescent="0.2">
      <c r="A42" s="35">
        <f>FILIACIÓN!B43</f>
        <v>36</v>
      </c>
      <c r="B42" s="88" t="str">
        <f>'Asistencia 3er Trimestre'!C42</f>
        <v xml:space="preserve">  </v>
      </c>
      <c r="C42" s="88"/>
      <c r="D42" s="35" t="str">
        <f>'Eval. 1er trim.'!AF43</f>
        <v>-</v>
      </c>
      <c r="E42" s="35" t="str">
        <f>'Eval. 2do trim.'!AF43</f>
        <v>-</v>
      </c>
      <c r="F42" s="35" t="str">
        <f>'Eval. 3er trim.'!AF43</f>
        <v>-</v>
      </c>
      <c r="G42" s="13" t="str">
        <f t="shared" si="0"/>
        <v>-</v>
      </c>
      <c r="H42" s="35" t="str">
        <f t="shared" si="1"/>
        <v>-</v>
      </c>
    </row>
    <row r="44" spans="1:8" x14ac:dyDescent="0.2">
      <c r="D44" s="87" t="s">
        <v>118</v>
      </c>
      <c r="E44" s="87"/>
      <c r="F44" s="87"/>
    </row>
    <row r="45" spans="1:8" x14ac:dyDescent="0.2">
      <c r="D45" s="35" t="s">
        <v>120</v>
      </c>
      <c r="E45" s="35">
        <f>COUNTIF(H7:H42,"Promovido")</f>
        <v>2</v>
      </c>
      <c r="F45" s="39">
        <f>IF(ISERROR(E45/$E$47),"-",E45/$E$47)</f>
        <v>0.66666666666666663</v>
      </c>
    </row>
    <row r="46" spans="1:8" x14ac:dyDescent="0.2">
      <c r="D46" s="35" t="s">
        <v>119</v>
      </c>
      <c r="E46" s="35">
        <f>COUNTIF(H7:H42,"Retenido")</f>
        <v>1</v>
      </c>
      <c r="F46" s="40">
        <f>IF(ISERROR(E46/$E$47),"-",E46/$E$47)</f>
        <v>0.33333333333333331</v>
      </c>
    </row>
    <row r="47" spans="1:8" x14ac:dyDescent="0.2">
      <c r="D47" s="35" t="s">
        <v>80</v>
      </c>
      <c r="E47" s="35">
        <f>SUM(E45:E46)</f>
        <v>3</v>
      </c>
      <c r="F47" s="38">
        <f>SUM(F45:F46)</f>
        <v>1</v>
      </c>
    </row>
  </sheetData>
  <mergeCells count="48">
    <mergeCell ref="A1:H1"/>
    <mergeCell ref="B13:C13"/>
    <mergeCell ref="A2:B2"/>
    <mergeCell ref="A3:B3"/>
    <mergeCell ref="A4:B4"/>
    <mergeCell ref="B6:C6"/>
    <mergeCell ref="B7:C7"/>
    <mergeCell ref="C4:D4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F2:H2"/>
    <mergeCell ref="F3:H3"/>
    <mergeCell ref="F4:H4"/>
    <mergeCell ref="C2:D2"/>
    <mergeCell ref="C3:D3"/>
    <mergeCell ref="D44:F44"/>
    <mergeCell ref="B38:C38"/>
    <mergeCell ref="B39:C39"/>
    <mergeCell ref="B40:C40"/>
    <mergeCell ref="B41:C41"/>
    <mergeCell ref="B42:C42"/>
  </mergeCells>
  <conditionalFormatting sqref="H7:H42">
    <cfRule type="containsText" dxfId="1" priority="2" operator="containsText" text="Retenido">
      <formula>NOT(ISERROR(SEARCH("Retenido",H7)))</formula>
    </cfRule>
    <cfRule type="containsText" dxfId="0" priority="1" operator="containsText" text="Promovido">
      <formula>NOT(ISERROR(SEARCH("Promovido",H7)))</formula>
    </cfRule>
  </conditionalFormatting>
  <pageMargins left="0.31496062992125984" right="0.31496062992125984" top="0.59055118110236215" bottom="0.31496062992125984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090-70FC-4AA2-AD3F-493B0B4AAF42}">
  <dimension ref="A1:N43"/>
  <sheetViews>
    <sheetView workbookViewId="0">
      <selection activeCell="P13" sqref="P13"/>
    </sheetView>
  </sheetViews>
  <sheetFormatPr baseColWidth="10" defaultRowHeight="15" x14ac:dyDescent="0.25"/>
  <cols>
    <col min="1" max="1" width="1.7109375" customWidth="1"/>
    <col min="2" max="2" width="3.28515625" bestFit="1" customWidth="1"/>
    <col min="5" max="5" width="17.140625" bestFit="1" customWidth="1"/>
    <col min="6" max="6" width="7.5703125" customWidth="1"/>
    <col min="7" max="7" width="11.28515625" bestFit="1" customWidth="1"/>
    <col min="8" max="8" width="7.140625" customWidth="1"/>
    <col min="9" max="9" width="6.5703125" bestFit="1" customWidth="1"/>
    <col min="10" max="10" width="5.28515625" bestFit="1" customWidth="1"/>
    <col min="11" max="11" width="8.7109375" bestFit="1" customWidth="1"/>
    <col min="14" max="14" width="7.28515625" bestFit="1" customWidth="1"/>
  </cols>
  <sheetData>
    <row r="1" spans="1:14" ht="15.75" x14ac:dyDescent="0.25">
      <c r="A1" s="51" t="s">
        <v>122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x14ac:dyDescent="0.25">
      <c r="B2" s="55" t="s">
        <v>0</v>
      </c>
      <c r="C2" s="55"/>
      <c r="D2" s="55"/>
      <c r="E2" s="53" t="str">
        <f>CARATULA!G12</f>
        <v>ELODIA DE LIJERON</v>
      </c>
      <c r="F2" s="53"/>
      <c r="G2" s="53"/>
      <c r="H2" s="53"/>
      <c r="I2" s="52" t="s">
        <v>4</v>
      </c>
      <c r="J2" s="52"/>
      <c r="K2" s="52"/>
      <c r="L2" s="53" t="str">
        <f>CARATULA!G22</f>
        <v>MATEMATICA</v>
      </c>
      <c r="M2" s="53"/>
      <c r="N2" s="53"/>
    </row>
    <row r="3" spans="1:14" x14ac:dyDescent="0.25">
      <c r="B3" s="55" t="s">
        <v>1</v>
      </c>
      <c r="C3" s="55"/>
      <c r="D3" s="55"/>
      <c r="E3" s="53" t="str">
        <f>CARATULA!G18</f>
        <v>SECUNDARIA COMUNITARI PRODUCTIVA</v>
      </c>
      <c r="F3" s="53"/>
      <c r="G3" s="53"/>
      <c r="H3" s="53"/>
      <c r="I3" s="52" t="s">
        <v>3</v>
      </c>
      <c r="J3" s="52"/>
      <c r="K3" s="52"/>
      <c r="L3" s="54" t="str">
        <f>CARATULA!G16</f>
        <v>MYRIAM MILENA MIRANDA HERRA</v>
      </c>
      <c r="M3" s="54"/>
      <c r="N3" s="54"/>
    </row>
    <row r="4" spans="1:14" x14ac:dyDescent="0.25">
      <c r="B4" s="55" t="s">
        <v>2</v>
      </c>
      <c r="C4" s="55"/>
      <c r="D4" s="55"/>
      <c r="E4" s="53" t="str">
        <f>CARATULA!G20</f>
        <v>QUINTO A</v>
      </c>
      <c r="F4" s="53"/>
      <c r="G4" s="53"/>
      <c r="H4" s="53"/>
    </row>
    <row r="5" spans="1:14" ht="6" customHeight="1" x14ac:dyDescent="0.25"/>
    <row r="6" spans="1:14" ht="30" customHeight="1" x14ac:dyDescent="0.25">
      <c r="B6" s="49" t="s">
        <v>5</v>
      </c>
      <c r="C6" s="49" t="s">
        <v>6</v>
      </c>
      <c r="D6" s="49"/>
      <c r="E6" s="49"/>
      <c r="F6" s="50" t="s">
        <v>14</v>
      </c>
      <c r="G6" s="50" t="s">
        <v>15</v>
      </c>
      <c r="H6" s="49" t="s">
        <v>10</v>
      </c>
      <c r="I6" s="49" t="s">
        <v>11</v>
      </c>
      <c r="J6" s="49" t="s">
        <v>12</v>
      </c>
      <c r="K6" s="49" t="s">
        <v>13</v>
      </c>
      <c r="L6" s="49" t="s">
        <v>16</v>
      </c>
      <c r="M6" s="49" t="s">
        <v>17</v>
      </c>
      <c r="N6" s="49" t="s">
        <v>18</v>
      </c>
    </row>
    <row r="7" spans="1:14" x14ac:dyDescent="0.25">
      <c r="B7" s="49"/>
      <c r="C7" s="12" t="s">
        <v>7</v>
      </c>
      <c r="D7" s="12" t="s">
        <v>8</v>
      </c>
      <c r="E7" s="12" t="s">
        <v>9</v>
      </c>
      <c r="F7" s="50"/>
      <c r="G7" s="50"/>
      <c r="H7" s="49"/>
      <c r="I7" s="49"/>
      <c r="J7" s="49"/>
      <c r="K7" s="49"/>
      <c r="L7" s="49"/>
      <c r="M7" s="49"/>
      <c r="N7" s="49"/>
    </row>
    <row r="8" spans="1:14" ht="12.6" customHeight="1" x14ac:dyDescent="0.25">
      <c r="B8" s="13">
        <v>1</v>
      </c>
      <c r="C8" s="14" t="s">
        <v>28</v>
      </c>
      <c r="D8" s="14" t="s">
        <v>29</v>
      </c>
      <c r="E8" s="14" t="s">
        <v>30</v>
      </c>
      <c r="F8" s="14"/>
      <c r="G8" s="14"/>
      <c r="H8" s="14"/>
      <c r="I8" s="14" t="s">
        <v>75</v>
      </c>
      <c r="J8" s="14"/>
      <c r="K8" s="14"/>
      <c r="L8" s="14"/>
      <c r="M8" s="14"/>
      <c r="N8" s="14"/>
    </row>
    <row r="9" spans="1:14" ht="12.6" customHeight="1" x14ac:dyDescent="0.25">
      <c r="B9" s="13">
        <v>2</v>
      </c>
      <c r="C9" s="14"/>
      <c r="D9" s="14" t="s">
        <v>31</v>
      </c>
      <c r="E9" s="14" t="s">
        <v>32</v>
      </c>
      <c r="F9" s="14"/>
      <c r="G9" s="14"/>
      <c r="H9" s="14"/>
      <c r="I9" s="14" t="s">
        <v>75</v>
      </c>
      <c r="J9" s="14"/>
      <c r="K9" s="14"/>
      <c r="L9" s="14"/>
      <c r="M9" s="14"/>
      <c r="N9" s="14"/>
    </row>
    <row r="10" spans="1:14" ht="12.6" customHeight="1" x14ac:dyDescent="0.25">
      <c r="B10" s="13">
        <v>3</v>
      </c>
      <c r="C10" s="14" t="s">
        <v>103</v>
      </c>
      <c r="D10" s="14" t="s">
        <v>104</v>
      </c>
      <c r="E10" s="14" t="s">
        <v>105</v>
      </c>
      <c r="F10" s="14"/>
      <c r="G10" s="14"/>
      <c r="H10" s="14"/>
      <c r="I10" s="14" t="s">
        <v>71</v>
      </c>
      <c r="J10" s="14"/>
      <c r="K10" s="14"/>
      <c r="L10" s="14"/>
      <c r="M10" s="14"/>
      <c r="N10" s="14"/>
    </row>
    <row r="11" spans="1:14" ht="12.6" customHeight="1" x14ac:dyDescent="0.25">
      <c r="B11" s="13">
        <v>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2.6" customHeight="1" x14ac:dyDescent="0.25">
      <c r="B12" s="13">
        <v>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2.6" customHeight="1" x14ac:dyDescent="0.25">
      <c r="B13" s="13">
        <v>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2.6" customHeight="1" x14ac:dyDescent="0.25">
      <c r="B14" s="13">
        <v>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2.6" customHeight="1" x14ac:dyDescent="0.25">
      <c r="B15" s="13">
        <v>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2.6" customHeight="1" x14ac:dyDescent="0.25">
      <c r="B16" s="13">
        <v>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2:14" ht="12.6" customHeight="1" x14ac:dyDescent="0.25">
      <c r="B17" s="13">
        <v>10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2:14" ht="12.6" customHeight="1" x14ac:dyDescent="0.25">
      <c r="B18" s="13">
        <v>11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2:14" ht="12.6" customHeight="1" x14ac:dyDescent="0.25">
      <c r="B19" s="13">
        <v>12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2:14" ht="12.6" customHeight="1" x14ac:dyDescent="0.25">
      <c r="B20" s="13">
        <v>13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2:14" ht="12.6" customHeight="1" x14ac:dyDescent="0.25">
      <c r="B21" s="13">
        <v>14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2:14" ht="12.6" customHeight="1" x14ac:dyDescent="0.25">
      <c r="B22" s="13">
        <v>15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2:14" ht="12.6" customHeight="1" x14ac:dyDescent="0.25">
      <c r="B23" s="13">
        <v>16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2:14" ht="12.6" customHeight="1" x14ac:dyDescent="0.25">
      <c r="B24" s="13">
        <v>17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2:14" ht="12.6" customHeight="1" x14ac:dyDescent="0.25">
      <c r="B25" s="13">
        <v>18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2:14" ht="12.6" customHeight="1" x14ac:dyDescent="0.25">
      <c r="B26" s="13">
        <v>19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2:14" ht="12.6" customHeight="1" x14ac:dyDescent="0.25">
      <c r="B27" s="13">
        <v>20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4" ht="12.6" customHeight="1" x14ac:dyDescent="0.25">
      <c r="B28" s="13">
        <v>21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4" ht="12.6" customHeight="1" x14ac:dyDescent="0.25">
      <c r="B29" s="13">
        <v>22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2:14" ht="12.6" customHeight="1" x14ac:dyDescent="0.25">
      <c r="B30" s="13">
        <v>23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2:14" ht="12.6" customHeight="1" x14ac:dyDescent="0.25">
      <c r="B31" s="13">
        <v>24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2:14" ht="12.6" customHeight="1" x14ac:dyDescent="0.25">
      <c r="B32" s="13">
        <v>25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ht="12.6" customHeight="1" x14ac:dyDescent="0.25">
      <c r="B33" s="13">
        <v>26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ht="12.6" customHeight="1" x14ac:dyDescent="0.25">
      <c r="B34" s="13">
        <v>27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ht="12.6" customHeight="1" x14ac:dyDescent="0.25">
      <c r="B35" s="13">
        <v>28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ht="12.6" customHeight="1" x14ac:dyDescent="0.25">
      <c r="B36" s="13">
        <v>29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12.6" customHeight="1" x14ac:dyDescent="0.25">
      <c r="B37" s="13">
        <v>30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2:14" ht="12.6" customHeight="1" x14ac:dyDescent="0.25">
      <c r="B38" s="13">
        <v>31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2:14" ht="12.6" customHeight="1" x14ac:dyDescent="0.25">
      <c r="B39" s="13">
        <v>32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2:14" ht="12.6" customHeight="1" x14ac:dyDescent="0.25">
      <c r="B40" s="13">
        <v>33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2:14" ht="12.6" customHeight="1" x14ac:dyDescent="0.25">
      <c r="B41" s="13">
        <v>34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2:14" ht="12.6" customHeight="1" x14ac:dyDescent="0.25">
      <c r="B42" s="13">
        <v>35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2:14" ht="12.6" customHeight="1" x14ac:dyDescent="0.25">
      <c r="B43" s="13">
        <v>36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</sheetData>
  <mergeCells count="22">
    <mergeCell ref="F6:F7"/>
    <mergeCell ref="A1:N1"/>
    <mergeCell ref="I2:K2"/>
    <mergeCell ref="I3:K3"/>
    <mergeCell ref="E2:H2"/>
    <mergeCell ref="E3:H3"/>
    <mergeCell ref="E4:H4"/>
    <mergeCell ref="L3:N3"/>
    <mergeCell ref="L2:N2"/>
    <mergeCell ref="G6:G7"/>
    <mergeCell ref="B6:B7"/>
    <mergeCell ref="C6:E6"/>
    <mergeCell ref="B2:D2"/>
    <mergeCell ref="B3:D3"/>
    <mergeCell ref="B4:D4"/>
    <mergeCell ref="N6:N7"/>
    <mergeCell ref="H6:H7"/>
    <mergeCell ref="I6:I7"/>
    <mergeCell ref="J6:J7"/>
    <mergeCell ref="K6:K7"/>
    <mergeCell ref="L6:L7"/>
    <mergeCell ref="M6:M7"/>
  </mergeCells>
  <pageMargins left="0.31496062992125984" right="0.31496062992125984" top="0.59055118110236215" bottom="0.31496062992125984" header="0.31496062992125984" footer="0.31496062992125984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C358EF-DBA2-41BD-9C3A-C410473103BC}">
          <x14:formula1>
            <xm:f>'Estadistica 1er Trimestre'!$C$8:$C$9</xm:f>
          </x14:formula1>
          <xm:sqref>I8:I43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9C28-D572-4810-AF7E-3602BA385ACF}">
  <dimension ref="A1:AK86"/>
  <sheetViews>
    <sheetView zoomScaleNormal="100" workbookViewId="0">
      <selection activeCell="AM6" sqref="AM6"/>
    </sheetView>
  </sheetViews>
  <sheetFormatPr baseColWidth="10" defaultRowHeight="15" x14ac:dyDescent="0.25"/>
  <cols>
    <col min="1" max="1" width="1.7109375" customWidth="1"/>
    <col min="2" max="2" width="3.28515625" bestFit="1" customWidth="1"/>
    <col min="3" max="3" width="28.42578125" bestFit="1" customWidth="1"/>
    <col min="4" max="4" width="6.28515625" bestFit="1" customWidth="1"/>
    <col min="5" max="5" width="6.7109375" bestFit="1" customWidth="1"/>
    <col min="6" max="32" width="2.5703125" customWidth="1"/>
    <col min="33" max="37" width="3" bestFit="1" customWidth="1"/>
  </cols>
  <sheetData>
    <row r="1" spans="1:37" ht="15.75" x14ac:dyDescent="0.25">
      <c r="A1" s="51" t="s">
        <v>123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ht="12.95" customHeight="1" x14ac:dyDescent="0.25">
      <c r="B2" s="59" t="s">
        <v>0</v>
      </c>
      <c r="C2" s="59"/>
      <c r="D2" s="60" t="str">
        <f>CARATULA!G12</f>
        <v>ELODIA DE LIJERON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56" t="s">
        <v>4</v>
      </c>
      <c r="U2" s="56"/>
      <c r="V2" s="56"/>
      <c r="W2" s="56"/>
      <c r="X2" s="56"/>
      <c r="Y2" s="53" t="str">
        <f>CARATULA!G22</f>
        <v>MATEMATICA</v>
      </c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7" ht="12.95" customHeight="1" x14ac:dyDescent="0.25">
      <c r="B3" s="59" t="s">
        <v>1</v>
      </c>
      <c r="C3" s="59"/>
      <c r="D3" s="60" t="str">
        <f>CARATULA!G18</f>
        <v>SECUNDARIA COMUNITARI PRODUCTIVA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56" t="s">
        <v>3</v>
      </c>
      <c r="U3" s="56"/>
      <c r="V3" s="56"/>
      <c r="W3" s="56"/>
      <c r="X3" s="56"/>
      <c r="Y3" s="53" t="str">
        <f>CARATULA!G16</f>
        <v>MYRIAM MILENA MIRANDA HERRA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</row>
    <row r="4" spans="1:37" ht="12.95" customHeight="1" x14ac:dyDescent="0.25">
      <c r="B4" s="59" t="s">
        <v>2</v>
      </c>
      <c r="C4" s="59"/>
      <c r="D4" s="60" t="str">
        <f>CARATULA!G20</f>
        <v>QUINTO A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56" t="s">
        <v>53</v>
      </c>
      <c r="U4" s="56"/>
      <c r="V4" s="56"/>
      <c r="W4" s="56"/>
      <c r="X4" s="56"/>
      <c r="Y4" s="57">
        <f>CARATULA!K10</f>
        <v>45693</v>
      </c>
      <c r="Z4" s="58"/>
      <c r="AA4" s="58"/>
      <c r="AB4" s="58"/>
      <c r="AC4" s="56" t="s">
        <v>69</v>
      </c>
      <c r="AD4" s="56"/>
      <c r="AE4" s="56"/>
      <c r="AF4" s="56"/>
      <c r="AG4" s="57">
        <f>CARATULA!L10</f>
        <v>45787</v>
      </c>
      <c r="AH4" s="58"/>
      <c r="AI4" s="58"/>
      <c r="AJ4" s="58"/>
      <c r="AK4" s="58"/>
    </row>
    <row r="5" spans="1:37" ht="4.5" customHeight="1" x14ac:dyDescent="0.25"/>
    <row r="6" spans="1:37" ht="57" customHeight="1" x14ac:dyDescent="0.25">
      <c r="B6" s="4" t="s">
        <v>5</v>
      </c>
      <c r="C6" s="4" t="s">
        <v>20</v>
      </c>
      <c r="D6" s="4" t="s">
        <v>21</v>
      </c>
      <c r="E6" s="4" t="s">
        <v>11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19">
        <v>20</v>
      </c>
      <c r="Z6" s="19">
        <v>21</v>
      </c>
      <c r="AA6" s="19">
        <v>22</v>
      </c>
      <c r="AB6" s="19">
        <v>23</v>
      </c>
      <c r="AC6" s="19">
        <v>24</v>
      </c>
      <c r="AD6" s="19">
        <v>25</v>
      </c>
      <c r="AE6" s="19">
        <v>26</v>
      </c>
      <c r="AF6" s="19">
        <v>27</v>
      </c>
      <c r="AG6" s="6" t="s">
        <v>24</v>
      </c>
      <c r="AH6" s="6" t="s">
        <v>25</v>
      </c>
      <c r="AI6" s="6" t="s">
        <v>26</v>
      </c>
      <c r="AJ6" s="6" t="s">
        <v>27</v>
      </c>
      <c r="AK6" s="5" t="s">
        <v>23</v>
      </c>
    </row>
    <row r="7" spans="1:37" ht="12.4" customHeight="1" x14ac:dyDescent="0.25">
      <c r="B7" s="4">
        <f>FILIACIÓN!B8</f>
        <v>1</v>
      </c>
      <c r="C7" s="11" t="str">
        <f>CONCATENATE(FILIACIÓN!C8," ",FILIACIÓN!D8," ",FILIACIÓN!E8)</f>
        <v>Mamani Eusebio Enrique Sanabrio</v>
      </c>
      <c r="D7" s="20" t="s">
        <v>83</v>
      </c>
      <c r="E7" s="8" t="str">
        <f>FILIACIÓN!I8</f>
        <v>M</v>
      </c>
      <c r="F7" s="20" t="s">
        <v>70</v>
      </c>
      <c r="G7" s="20" t="s">
        <v>70</v>
      </c>
      <c r="H7" s="20" t="s">
        <v>70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">
        <f>COUNTIF(F7:AF7,"A")</f>
        <v>3</v>
      </c>
      <c r="AH7" s="3">
        <f>COUNTIF(F7:AF7,"F")</f>
        <v>0</v>
      </c>
      <c r="AI7" s="3">
        <f>COUNTIF(F7:AF7,"R")</f>
        <v>0</v>
      </c>
      <c r="AJ7" s="3">
        <f>COUNTIF(F7:AF7,"L")</f>
        <v>0</v>
      </c>
      <c r="AK7" s="3">
        <f>SUM(AG7:AJ7)</f>
        <v>3</v>
      </c>
    </row>
    <row r="8" spans="1:37" ht="12.4" customHeight="1" x14ac:dyDescent="0.25">
      <c r="B8" s="4">
        <f>FILIACIÓN!B9</f>
        <v>2</v>
      </c>
      <c r="C8" s="11" t="str">
        <f>CONCATENATE(FILIACIÓN!C9," ",FILIACIÓN!D9," ",FILIACIÓN!E9)</f>
        <v xml:space="preserve"> Generación Nueva Generación</v>
      </c>
      <c r="D8" s="20" t="s">
        <v>83</v>
      </c>
      <c r="E8" s="8" t="str">
        <f>FILIACIÓN!I9</f>
        <v>M</v>
      </c>
      <c r="F8" s="20" t="s">
        <v>70</v>
      </c>
      <c r="G8" s="20" t="s">
        <v>72</v>
      </c>
      <c r="H8" s="20" t="s">
        <v>71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3">
        <f t="shared" ref="AG8:AG42" si="0">COUNTIF(F8:AF8,"A")</f>
        <v>1</v>
      </c>
      <c r="AH8" s="3">
        <f t="shared" ref="AH8:AH42" si="1">COUNTIF(F8:AF8,"F")</f>
        <v>1</v>
      </c>
      <c r="AI8" s="3">
        <f t="shared" ref="AI8:AI42" si="2">COUNTIF(F8:AF8,"R")</f>
        <v>1</v>
      </c>
      <c r="AJ8" s="3">
        <f t="shared" ref="AJ8:AJ42" si="3">COUNTIF(F8:AF8,"L")</f>
        <v>0</v>
      </c>
      <c r="AK8" s="3">
        <f t="shared" ref="AK8:AK42" si="4">SUM(AG8:AJ8)</f>
        <v>3</v>
      </c>
    </row>
    <row r="9" spans="1:37" ht="12.4" customHeight="1" x14ac:dyDescent="0.25">
      <c r="B9" s="4">
        <f>FILIACIÓN!B10</f>
        <v>3</v>
      </c>
      <c r="C9" s="11" t="str">
        <f>CONCATENATE(FILIACIÓN!C10," ",FILIACIÓN!D10," ",FILIACIÓN!E10)</f>
        <v>Quisbert Sanabria Jaqueline</v>
      </c>
      <c r="D9" s="20" t="s">
        <v>83</v>
      </c>
      <c r="E9" s="8" t="str">
        <f>FILIACIÓN!I10</f>
        <v>F</v>
      </c>
      <c r="F9" s="20" t="s">
        <v>72</v>
      </c>
      <c r="G9" s="20" t="s">
        <v>70</v>
      </c>
      <c r="H9" s="20" t="s">
        <v>73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3">
        <f t="shared" si="0"/>
        <v>1</v>
      </c>
      <c r="AH9" s="3">
        <f t="shared" si="1"/>
        <v>0</v>
      </c>
      <c r="AI9" s="3">
        <f t="shared" si="2"/>
        <v>1</v>
      </c>
      <c r="AJ9" s="3">
        <f t="shared" si="3"/>
        <v>1</v>
      </c>
      <c r="AK9" s="3">
        <f t="shared" si="4"/>
        <v>3</v>
      </c>
    </row>
    <row r="10" spans="1:37" ht="12.4" customHeight="1" x14ac:dyDescent="0.25">
      <c r="B10" s="4">
        <f>FILIACIÓN!B11</f>
        <v>4</v>
      </c>
      <c r="C10" s="11" t="str">
        <f>CONCATENATE(FILIACIÓN!C11," ",FILIACIÓN!D11," ",FILIACIÓN!E11)</f>
        <v xml:space="preserve">  </v>
      </c>
      <c r="D10" s="20"/>
      <c r="E10" s="8">
        <f>FILIACIÓN!I11</f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3">
        <f t="shared" si="0"/>
        <v>0</v>
      </c>
      <c r="AH10" s="3">
        <f t="shared" si="1"/>
        <v>0</v>
      </c>
      <c r="AI10" s="3">
        <f t="shared" si="2"/>
        <v>0</v>
      </c>
      <c r="AJ10" s="3">
        <f t="shared" si="3"/>
        <v>0</v>
      </c>
      <c r="AK10" s="3">
        <f t="shared" si="4"/>
        <v>0</v>
      </c>
    </row>
    <row r="11" spans="1:37" ht="12.4" customHeight="1" x14ac:dyDescent="0.25">
      <c r="B11" s="4">
        <f>FILIACIÓN!B12</f>
        <v>5</v>
      </c>
      <c r="C11" s="11" t="str">
        <f>CONCATENATE(FILIACIÓN!C12," ",FILIACIÓN!D12," ",FILIACIÓN!E12)</f>
        <v xml:space="preserve">  </v>
      </c>
      <c r="D11" s="20"/>
      <c r="E11" s="8">
        <f>FILIACIÓN!I12</f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3">
        <f t="shared" si="0"/>
        <v>0</v>
      </c>
      <c r="AH11" s="3">
        <f t="shared" si="1"/>
        <v>0</v>
      </c>
      <c r="AI11" s="3">
        <f t="shared" si="2"/>
        <v>0</v>
      </c>
      <c r="AJ11" s="3">
        <f t="shared" si="3"/>
        <v>0</v>
      </c>
      <c r="AK11" s="3">
        <f t="shared" si="4"/>
        <v>0</v>
      </c>
    </row>
    <row r="12" spans="1:37" ht="12.4" customHeight="1" x14ac:dyDescent="0.25">
      <c r="B12" s="4">
        <f>FILIACIÓN!B13</f>
        <v>6</v>
      </c>
      <c r="C12" s="11" t="str">
        <f>CONCATENATE(FILIACIÓN!C13," ",FILIACIÓN!D13," ",FILIACIÓN!E13)</f>
        <v xml:space="preserve">  </v>
      </c>
      <c r="D12" s="20"/>
      <c r="E12" s="8">
        <f>FILIACIÓN!I13</f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3">
        <f t="shared" si="0"/>
        <v>0</v>
      </c>
      <c r="AH12" s="3">
        <f t="shared" si="1"/>
        <v>0</v>
      </c>
      <c r="AI12" s="3">
        <f t="shared" si="2"/>
        <v>0</v>
      </c>
      <c r="AJ12" s="3">
        <f t="shared" si="3"/>
        <v>0</v>
      </c>
      <c r="AK12" s="3">
        <f t="shared" si="4"/>
        <v>0</v>
      </c>
    </row>
    <row r="13" spans="1:37" ht="12.4" customHeight="1" x14ac:dyDescent="0.25">
      <c r="B13" s="4">
        <f>FILIACIÓN!B14</f>
        <v>7</v>
      </c>
      <c r="C13" s="11" t="str">
        <f>CONCATENATE(FILIACIÓN!C14," ",FILIACIÓN!D14," ",FILIACIÓN!E14)</f>
        <v xml:space="preserve">  </v>
      </c>
      <c r="D13" s="20"/>
      <c r="E13" s="8">
        <f>FILIACIÓN!I14</f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3">
        <f t="shared" si="0"/>
        <v>0</v>
      </c>
      <c r="AH13" s="3">
        <f t="shared" si="1"/>
        <v>0</v>
      </c>
      <c r="AI13" s="3">
        <f t="shared" si="2"/>
        <v>0</v>
      </c>
      <c r="AJ13" s="3">
        <f t="shared" si="3"/>
        <v>0</v>
      </c>
      <c r="AK13" s="3">
        <f t="shared" si="4"/>
        <v>0</v>
      </c>
    </row>
    <row r="14" spans="1:37" ht="12.4" customHeight="1" x14ac:dyDescent="0.25">
      <c r="B14" s="4">
        <f>FILIACIÓN!B15</f>
        <v>8</v>
      </c>
      <c r="C14" s="11" t="str">
        <f>CONCATENATE(FILIACIÓN!C15," ",FILIACIÓN!D15," ",FILIACIÓN!E15)</f>
        <v xml:space="preserve">  </v>
      </c>
      <c r="D14" s="20"/>
      <c r="E14" s="8">
        <f>FILIACIÓN!I15</f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3">
        <f t="shared" si="0"/>
        <v>0</v>
      </c>
      <c r="AH14" s="3">
        <f t="shared" si="1"/>
        <v>0</v>
      </c>
      <c r="AI14" s="3">
        <f t="shared" si="2"/>
        <v>0</v>
      </c>
      <c r="AJ14" s="3">
        <f t="shared" si="3"/>
        <v>0</v>
      </c>
      <c r="AK14" s="3">
        <f t="shared" si="4"/>
        <v>0</v>
      </c>
    </row>
    <row r="15" spans="1:37" ht="12.4" customHeight="1" x14ac:dyDescent="0.25">
      <c r="B15" s="4">
        <f>FILIACIÓN!B16</f>
        <v>9</v>
      </c>
      <c r="C15" s="11" t="str">
        <f>CONCATENATE(FILIACIÓN!C16," ",FILIACIÓN!D16," ",FILIACIÓN!E16)</f>
        <v xml:space="preserve">  </v>
      </c>
      <c r="D15" s="20"/>
      <c r="E15" s="8">
        <f>FILIACIÓN!I16</f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3">
        <f t="shared" si="0"/>
        <v>0</v>
      </c>
      <c r="AH15" s="3">
        <f t="shared" si="1"/>
        <v>0</v>
      </c>
      <c r="AI15" s="3">
        <f t="shared" si="2"/>
        <v>0</v>
      </c>
      <c r="AJ15" s="3">
        <f t="shared" si="3"/>
        <v>0</v>
      </c>
      <c r="AK15" s="3">
        <f t="shared" si="4"/>
        <v>0</v>
      </c>
    </row>
    <row r="16" spans="1:37" ht="12.4" customHeight="1" x14ac:dyDescent="0.25">
      <c r="B16" s="4">
        <f>FILIACIÓN!B17</f>
        <v>10</v>
      </c>
      <c r="C16" s="11" t="str">
        <f>CONCATENATE(FILIACIÓN!C17," ",FILIACIÓN!D17," ",FILIACIÓN!E17)</f>
        <v xml:space="preserve">  </v>
      </c>
      <c r="D16" s="20"/>
      <c r="E16" s="8">
        <f>FILIACIÓN!I17</f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3">
        <f t="shared" si="0"/>
        <v>0</v>
      </c>
      <c r="AH16" s="3">
        <f t="shared" si="1"/>
        <v>0</v>
      </c>
      <c r="AI16" s="3">
        <f t="shared" si="2"/>
        <v>0</v>
      </c>
      <c r="AJ16" s="3">
        <f t="shared" si="3"/>
        <v>0</v>
      </c>
      <c r="AK16" s="3">
        <f t="shared" si="4"/>
        <v>0</v>
      </c>
    </row>
    <row r="17" spans="2:37" ht="12.4" customHeight="1" x14ac:dyDescent="0.25">
      <c r="B17" s="4">
        <f>FILIACIÓN!B18</f>
        <v>11</v>
      </c>
      <c r="C17" s="11" t="str">
        <f>CONCATENATE(FILIACIÓN!C18," ",FILIACIÓN!D18," ",FILIACIÓN!E18)</f>
        <v xml:space="preserve">  </v>
      </c>
      <c r="D17" s="20"/>
      <c r="E17" s="8">
        <f>FILIACIÓN!I18</f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3">
        <f t="shared" si="0"/>
        <v>0</v>
      </c>
      <c r="AH17" s="3">
        <f t="shared" si="1"/>
        <v>0</v>
      </c>
      <c r="AI17" s="3">
        <f t="shared" si="2"/>
        <v>0</v>
      </c>
      <c r="AJ17" s="3">
        <f t="shared" si="3"/>
        <v>0</v>
      </c>
      <c r="AK17" s="3">
        <f t="shared" si="4"/>
        <v>0</v>
      </c>
    </row>
    <row r="18" spans="2:37" ht="12.4" customHeight="1" x14ac:dyDescent="0.25">
      <c r="B18" s="4">
        <f>FILIACIÓN!B19</f>
        <v>12</v>
      </c>
      <c r="C18" s="11" t="str">
        <f>CONCATENATE(FILIACIÓN!C19," ",FILIACIÓN!D19," ",FILIACIÓN!E19)</f>
        <v xml:space="preserve">  </v>
      </c>
      <c r="D18" s="20"/>
      <c r="E18" s="8">
        <f>FILIACIÓN!I19</f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3">
        <f t="shared" si="0"/>
        <v>0</v>
      </c>
      <c r="AH18" s="3">
        <f t="shared" si="1"/>
        <v>0</v>
      </c>
      <c r="AI18" s="3">
        <f t="shared" si="2"/>
        <v>0</v>
      </c>
      <c r="AJ18" s="3">
        <f t="shared" si="3"/>
        <v>0</v>
      </c>
      <c r="AK18" s="3">
        <f t="shared" si="4"/>
        <v>0</v>
      </c>
    </row>
    <row r="19" spans="2:37" ht="12.4" customHeight="1" x14ac:dyDescent="0.25">
      <c r="B19" s="4">
        <f>FILIACIÓN!B20</f>
        <v>13</v>
      </c>
      <c r="C19" s="11" t="str">
        <f>CONCATENATE(FILIACIÓN!C20," ",FILIACIÓN!D20," ",FILIACIÓN!E20)</f>
        <v xml:space="preserve">  </v>
      </c>
      <c r="D19" s="20"/>
      <c r="E19" s="8">
        <f>FILIACIÓN!I20</f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3">
        <f t="shared" si="0"/>
        <v>0</v>
      </c>
      <c r="AH19" s="3">
        <f t="shared" si="1"/>
        <v>0</v>
      </c>
      <c r="AI19" s="3">
        <f t="shared" si="2"/>
        <v>0</v>
      </c>
      <c r="AJ19" s="3">
        <f t="shared" si="3"/>
        <v>0</v>
      </c>
      <c r="AK19" s="3">
        <f t="shared" si="4"/>
        <v>0</v>
      </c>
    </row>
    <row r="20" spans="2:37" ht="12.4" customHeight="1" x14ac:dyDescent="0.25">
      <c r="B20" s="4">
        <f>FILIACIÓN!B21</f>
        <v>14</v>
      </c>
      <c r="C20" s="11" t="str">
        <f>CONCATENATE(FILIACIÓN!C21," ",FILIACIÓN!D21," ",FILIACIÓN!E21)</f>
        <v xml:space="preserve">  </v>
      </c>
      <c r="D20" s="20"/>
      <c r="E20" s="8">
        <f>FILIACIÓN!I21</f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3">
        <f t="shared" si="0"/>
        <v>0</v>
      </c>
      <c r="AH20" s="3">
        <f t="shared" si="1"/>
        <v>0</v>
      </c>
      <c r="AI20" s="3">
        <f t="shared" si="2"/>
        <v>0</v>
      </c>
      <c r="AJ20" s="3">
        <f t="shared" si="3"/>
        <v>0</v>
      </c>
      <c r="AK20" s="3">
        <f t="shared" si="4"/>
        <v>0</v>
      </c>
    </row>
    <row r="21" spans="2:37" ht="12.4" customHeight="1" x14ac:dyDescent="0.25">
      <c r="B21" s="4">
        <f>FILIACIÓN!B22</f>
        <v>15</v>
      </c>
      <c r="C21" s="11" t="str">
        <f>CONCATENATE(FILIACIÓN!C22," ",FILIACIÓN!D22," ",FILIACIÓN!E22)</f>
        <v xml:space="preserve">  </v>
      </c>
      <c r="D21" s="20"/>
      <c r="E21" s="8">
        <f>FILIACIÓN!I22</f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3">
        <f t="shared" si="0"/>
        <v>0</v>
      </c>
      <c r="AH21" s="3">
        <f t="shared" si="1"/>
        <v>0</v>
      </c>
      <c r="AI21" s="3">
        <f t="shared" si="2"/>
        <v>0</v>
      </c>
      <c r="AJ21" s="3">
        <f t="shared" si="3"/>
        <v>0</v>
      </c>
      <c r="AK21" s="3">
        <f t="shared" si="4"/>
        <v>0</v>
      </c>
    </row>
    <row r="22" spans="2:37" ht="12.4" customHeight="1" x14ac:dyDescent="0.25">
      <c r="B22" s="4">
        <f>FILIACIÓN!B23</f>
        <v>16</v>
      </c>
      <c r="C22" s="11" t="str">
        <f>CONCATENATE(FILIACIÓN!C23," ",FILIACIÓN!D23," ",FILIACIÓN!E23)</f>
        <v xml:space="preserve">  </v>
      </c>
      <c r="D22" s="20"/>
      <c r="E22" s="8">
        <f>FILIACIÓN!I23</f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3">
        <f t="shared" si="0"/>
        <v>0</v>
      </c>
      <c r="AH22" s="3">
        <f t="shared" si="1"/>
        <v>0</v>
      </c>
      <c r="AI22" s="3">
        <f t="shared" si="2"/>
        <v>0</v>
      </c>
      <c r="AJ22" s="3">
        <f t="shared" si="3"/>
        <v>0</v>
      </c>
      <c r="AK22" s="3">
        <f t="shared" si="4"/>
        <v>0</v>
      </c>
    </row>
    <row r="23" spans="2:37" ht="12.4" customHeight="1" x14ac:dyDescent="0.25">
      <c r="B23" s="4">
        <f>FILIACIÓN!B24</f>
        <v>17</v>
      </c>
      <c r="C23" s="11" t="str">
        <f>CONCATENATE(FILIACIÓN!C24," ",FILIACIÓN!D24," ",FILIACIÓN!E24)</f>
        <v xml:space="preserve">  </v>
      </c>
      <c r="D23" s="20"/>
      <c r="E23" s="8">
        <f>FILIACIÓN!I24</f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3">
        <f t="shared" si="0"/>
        <v>0</v>
      </c>
      <c r="AH23" s="3">
        <f t="shared" si="1"/>
        <v>0</v>
      </c>
      <c r="AI23" s="3">
        <f t="shared" si="2"/>
        <v>0</v>
      </c>
      <c r="AJ23" s="3">
        <f t="shared" si="3"/>
        <v>0</v>
      </c>
      <c r="AK23" s="3">
        <f t="shared" si="4"/>
        <v>0</v>
      </c>
    </row>
    <row r="24" spans="2:37" ht="12.4" customHeight="1" x14ac:dyDescent="0.25">
      <c r="B24" s="4">
        <f>FILIACIÓN!B25</f>
        <v>18</v>
      </c>
      <c r="C24" s="11" t="str">
        <f>CONCATENATE(FILIACIÓN!C25," ",FILIACIÓN!D25," ",FILIACIÓN!E25)</f>
        <v xml:space="preserve">  </v>
      </c>
      <c r="D24" s="20"/>
      <c r="E24" s="8">
        <f>FILIACIÓN!I25</f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3">
        <f t="shared" si="0"/>
        <v>0</v>
      </c>
      <c r="AH24" s="3">
        <f t="shared" si="1"/>
        <v>0</v>
      </c>
      <c r="AI24" s="3">
        <f t="shared" si="2"/>
        <v>0</v>
      </c>
      <c r="AJ24" s="3">
        <f t="shared" si="3"/>
        <v>0</v>
      </c>
      <c r="AK24" s="3">
        <f t="shared" si="4"/>
        <v>0</v>
      </c>
    </row>
    <row r="25" spans="2:37" ht="12.4" customHeight="1" x14ac:dyDescent="0.25">
      <c r="B25" s="4">
        <f>FILIACIÓN!B26</f>
        <v>19</v>
      </c>
      <c r="C25" s="11" t="str">
        <f>CONCATENATE(FILIACIÓN!C26," ",FILIACIÓN!D26," ",FILIACIÓN!E26)</f>
        <v xml:space="preserve">  </v>
      </c>
      <c r="D25" s="20"/>
      <c r="E25" s="8">
        <f>FILIACIÓN!I26</f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3">
        <f t="shared" si="0"/>
        <v>0</v>
      </c>
      <c r="AH25" s="3">
        <f t="shared" si="1"/>
        <v>0</v>
      </c>
      <c r="AI25" s="3">
        <f t="shared" si="2"/>
        <v>0</v>
      </c>
      <c r="AJ25" s="3">
        <f t="shared" si="3"/>
        <v>0</v>
      </c>
      <c r="AK25" s="3">
        <f t="shared" si="4"/>
        <v>0</v>
      </c>
    </row>
    <row r="26" spans="2:37" ht="12.4" customHeight="1" x14ac:dyDescent="0.25">
      <c r="B26" s="4">
        <f>FILIACIÓN!B27</f>
        <v>20</v>
      </c>
      <c r="C26" s="11" t="str">
        <f>CONCATENATE(FILIACIÓN!C27," ",FILIACIÓN!D27," ",FILIACIÓN!E27)</f>
        <v xml:space="preserve">  </v>
      </c>
      <c r="D26" s="20"/>
      <c r="E26" s="8">
        <f>FILIACIÓN!I27</f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3">
        <f t="shared" si="0"/>
        <v>0</v>
      </c>
      <c r="AH26" s="3">
        <f t="shared" si="1"/>
        <v>0</v>
      </c>
      <c r="AI26" s="3">
        <f t="shared" si="2"/>
        <v>0</v>
      </c>
      <c r="AJ26" s="3">
        <f t="shared" si="3"/>
        <v>0</v>
      </c>
      <c r="AK26" s="3">
        <f t="shared" si="4"/>
        <v>0</v>
      </c>
    </row>
    <row r="27" spans="2:37" ht="12.4" customHeight="1" x14ac:dyDescent="0.25">
      <c r="B27" s="4">
        <f>FILIACIÓN!B28</f>
        <v>21</v>
      </c>
      <c r="C27" s="11" t="str">
        <f>CONCATENATE(FILIACIÓN!C28," ",FILIACIÓN!D28," ",FILIACIÓN!E28)</f>
        <v xml:space="preserve">  </v>
      </c>
      <c r="D27" s="20"/>
      <c r="E27" s="8">
        <f>FILIACIÓN!I28</f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3">
        <f t="shared" si="0"/>
        <v>0</v>
      </c>
      <c r="AH27" s="3">
        <f t="shared" si="1"/>
        <v>0</v>
      </c>
      <c r="AI27" s="3">
        <f t="shared" si="2"/>
        <v>0</v>
      </c>
      <c r="AJ27" s="3">
        <f t="shared" si="3"/>
        <v>0</v>
      </c>
      <c r="AK27" s="3">
        <f t="shared" si="4"/>
        <v>0</v>
      </c>
    </row>
    <row r="28" spans="2:37" ht="12.4" customHeight="1" x14ac:dyDescent="0.25">
      <c r="B28" s="4">
        <f>FILIACIÓN!B29</f>
        <v>22</v>
      </c>
      <c r="C28" s="11" t="str">
        <f>CONCATENATE(FILIACIÓN!C29," ",FILIACIÓN!D29," ",FILIACIÓN!E29)</f>
        <v xml:space="preserve">  </v>
      </c>
      <c r="D28" s="20"/>
      <c r="E28" s="8">
        <f>FILIACIÓN!I29</f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3">
        <f t="shared" si="0"/>
        <v>0</v>
      </c>
      <c r="AH28" s="3">
        <f t="shared" si="1"/>
        <v>0</v>
      </c>
      <c r="AI28" s="3">
        <f t="shared" si="2"/>
        <v>0</v>
      </c>
      <c r="AJ28" s="3">
        <f t="shared" si="3"/>
        <v>0</v>
      </c>
      <c r="AK28" s="3">
        <f t="shared" si="4"/>
        <v>0</v>
      </c>
    </row>
    <row r="29" spans="2:37" ht="12.4" customHeight="1" x14ac:dyDescent="0.25">
      <c r="B29" s="4">
        <f>FILIACIÓN!B30</f>
        <v>23</v>
      </c>
      <c r="C29" s="11" t="str">
        <f>CONCATENATE(FILIACIÓN!C30," ",FILIACIÓN!D30," ",FILIACIÓN!E30)</f>
        <v xml:space="preserve">  </v>
      </c>
      <c r="D29" s="20"/>
      <c r="E29" s="8">
        <f>FILIACIÓN!I30</f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3">
        <f t="shared" si="0"/>
        <v>0</v>
      </c>
      <c r="AH29" s="3">
        <f t="shared" si="1"/>
        <v>0</v>
      </c>
      <c r="AI29" s="3">
        <f t="shared" si="2"/>
        <v>0</v>
      </c>
      <c r="AJ29" s="3">
        <f t="shared" si="3"/>
        <v>0</v>
      </c>
      <c r="AK29" s="3">
        <f t="shared" si="4"/>
        <v>0</v>
      </c>
    </row>
    <row r="30" spans="2:37" ht="12.4" customHeight="1" x14ac:dyDescent="0.25">
      <c r="B30" s="4">
        <f>FILIACIÓN!B31</f>
        <v>24</v>
      </c>
      <c r="C30" s="11" t="str">
        <f>CONCATENATE(FILIACIÓN!C31," ",FILIACIÓN!D31," ",FILIACIÓN!E31)</f>
        <v xml:space="preserve">  </v>
      </c>
      <c r="D30" s="20"/>
      <c r="E30" s="8">
        <f>FILIACIÓN!I31</f>
        <v>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3">
        <f t="shared" si="0"/>
        <v>0</v>
      </c>
      <c r="AH30" s="3">
        <f t="shared" si="1"/>
        <v>0</v>
      </c>
      <c r="AI30" s="3">
        <f t="shared" si="2"/>
        <v>0</v>
      </c>
      <c r="AJ30" s="3">
        <f t="shared" si="3"/>
        <v>0</v>
      </c>
      <c r="AK30" s="3">
        <f t="shared" si="4"/>
        <v>0</v>
      </c>
    </row>
    <row r="31" spans="2:37" ht="12.4" customHeight="1" x14ac:dyDescent="0.25">
      <c r="B31" s="4">
        <f>FILIACIÓN!B32</f>
        <v>25</v>
      </c>
      <c r="C31" s="11" t="str">
        <f>CONCATENATE(FILIACIÓN!C32," ",FILIACIÓN!D32," ",FILIACIÓN!E32)</f>
        <v xml:space="preserve">  </v>
      </c>
      <c r="D31" s="20"/>
      <c r="E31" s="8">
        <f>FILIACIÓN!I32</f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3">
        <f t="shared" si="0"/>
        <v>0</v>
      </c>
      <c r="AH31" s="3">
        <f t="shared" si="1"/>
        <v>0</v>
      </c>
      <c r="AI31" s="3">
        <f t="shared" si="2"/>
        <v>0</v>
      </c>
      <c r="AJ31" s="3">
        <f t="shared" si="3"/>
        <v>0</v>
      </c>
      <c r="AK31" s="3">
        <f t="shared" si="4"/>
        <v>0</v>
      </c>
    </row>
    <row r="32" spans="2:37" ht="12.4" customHeight="1" x14ac:dyDescent="0.25">
      <c r="B32" s="4">
        <f>FILIACIÓN!B33</f>
        <v>26</v>
      </c>
      <c r="C32" s="11" t="str">
        <f>CONCATENATE(FILIACIÓN!C33," ",FILIACIÓN!D33," ",FILIACIÓN!E33)</f>
        <v xml:space="preserve">  </v>
      </c>
      <c r="D32" s="20"/>
      <c r="E32" s="8">
        <f>FILIACIÓN!I33</f>
        <v>0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3">
        <f t="shared" si="0"/>
        <v>0</v>
      </c>
      <c r="AH32" s="3">
        <f t="shared" si="1"/>
        <v>0</v>
      </c>
      <c r="AI32" s="3">
        <f t="shared" si="2"/>
        <v>0</v>
      </c>
      <c r="AJ32" s="3">
        <f t="shared" si="3"/>
        <v>0</v>
      </c>
      <c r="AK32" s="3">
        <f t="shared" si="4"/>
        <v>0</v>
      </c>
    </row>
    <row r="33" spans="1:37" ht="12.4" customHeight="1" x14ac:dyDescent="0.25">
      <c r="B33" s="4">
        <f>FILIACIÓN!B34</f>
        <v>27</v>
      </c>
      <c r="C33" s="11" t="str">
        <f>CONCATENATE(FILIACIÓN!C34," ",FILIACIÓN!D34," ",FILIACIÓN!E34)</f>
        <v xml:space="preserve">  </v>
      </c>
      <c r="D33" s="20"/>
      <c r="E33" s="8">
        <f>FILIACIÓN!I34</f>
        <v>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3">
        <f t="shared" si="0"/>
        <v>0</v>
      </c>
      <c r="AH33" s="3">
        <f t="shared" si="1"/>
        <v>0</v>
      </c>
      <c r="AI33" s="3">
        <f t="shared" si="2"/>
        <v>0</v>
      </c>
      <c r="AJ33" s="3">
        <f t="shared" si="3"/>
        <v>0</v>
      </c>
      <c r="AK33" s="3">
        <f t="shared" si="4"/>
        <v>0</v>
      </c>
    </row>
    <row r="34" spans="1:37" ht="12.4" customHeight="1" x14ac:dyDescent="0.25">
      <c r="B34" s="4">
        <f>FILIACIÓN!B35</f>
        <v>28</v>
      </c>
      <c r="C34" s="11" t="str">
        <f>CONCATENATE(FILIACIÓN!C35," ",FILIACIÓN!D35," ",FILIACIÓN!E35)</f>
        <v xml:space="preserve">  </v>
      </c>
      <c r="D34" s="20"/>
      <c r="E34" s="8">
        <f>FILIACIÓN!I35</f>
        <v>0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3">
        <f t="shared" si="0"/>
        <v>0</v>
      </c>
      <c r="AH34" s="3">
        <f t="shared" si="1"/>
        <v>0</v>
      </c>
      <c r="AI34" s="3">
        <f t="shared" si="2"/>
        <v>0</v>
      </c>
      <c r="AJ34" s="3">
        <f t="shared" si="3"/>
        <v>0</v>
      </c>
      <c r="AK34" s="3">
        <f t="shared" si="4"/>
        <v>0</v>
      </c>
    </row>
    <row r="35" spans="1:37" ht="12.4" customHeight="1" x14ac:dyDescent="0.25">
      <c r="B35" s="4">
        <f>FILIACIÓN!B36</f>
        <v>29</v>
      </c>
      <c r="C35" s="11" t="str">
        <f>CONCATENATE(FILIACIÓN!C36," ",FILIACIÓN!D36," ",FILIACIÓN!E36)</f>
        <v xml:space="preserve">  </v>
      </c>
      <c r="D35" s="20"/>
      <c r="E35" s="8">
        <f>FILIACIÓN!I36</f>
        <v>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3">
        <f t="shared" si="0"/>
        <v>0</v>
      </c>
      <c r="AH35" s="3">
        <f t="shared" si="1"/>
        <v>0</v>
      </c>
      <c r="AI35" s="3">
        <f t="shared" si="2"/>
        <v>0</v>
      </c>
      <c r="AJ35" s="3">
        <f t="shared" si="3"/>
        <v>0</v>
      </c>
      <c r="AK35" s="3">
        <f t="shared" si="4"/>
        <v>0</v>
      </c>
    </row>
    <row r="36" spans="1:37" ht="12.4" customHeight="1" x14ac:dyDescent="0.25">
      <c r="B36" s="4">
        <f>FILIACIÓN!B37</f>
        <v>30</v>
      </c>
      <c r="C36" s="11" t="str">
        <f>CONCATENATE(FILIACIÓN!C37," ",FILIACIÓN!D37," ",FILIACIÓN!E37)</f>
        <v xml:space="preserve">  </v>
      </c>
      <c r="D36" s="20"/>
      <c r="E36" s="8">
        <f>FILIACIÓN!I37</f>
        <v>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3">
        <f t="shared" si="0"/>
        <v>0</v>
      </c>
      <c r="AH36" s="3">
        <f t="shared" si="1"/>
        <v>0</v>
      </c>
      <c r="AI36" s="3">
        <f t="shared" si="2"/>
        <v>0</v>
      </c>
      <c r="AJ36" s="3">
        <f t="shared" si="3"/>
        <v>0</v>
      </c>
      <c r="AK36" s="3">
        <f t="shared" si="4"/>
        <v>0</v>
      </c>
    </row>
    <row r="37" spans="1:37" ht="12.4" customHeight="1" x14ac:dyDescent="0.25">
      <c r="B37" s="4">
        <f>FILIACIÓN!B38</f>
        <v>31</v>
      </c>
      <c r="C37" s="11" t="str">
        <f>CONCATENATE(FILIACIÓN!C38," ",FILIACIÓN!D38," ",FILIACIÓN!E38)</f>
        <v xml:space="preserve">  </v>
      </c>
      <c r="D37" s="20"/>
      <c r="E37" s="8">
        <f>FILIACIÓN!I38</f>
        <v>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3">
        <f t="shared" si="0"/>
        <v>0</v>
      </c>
      <c r="AH37" s="3">
        <f t="shared" si="1"/>
        <v>0</v>
      </c>
      <c r="AI37" s="3">
        <f t="shared" si="2"/>
        <v>0</v>
      </c>
      <c r="AJ37" s="3">
        <f t="shared" si="3"/>
        <v>0</v>
      </c>
      <c r="AK37" s="3">
        <f t="shared" si="4"/>
        <v>0</v>
      </c>
    </row>
    <row r="38" spans="1:37" ht="12.4" customHeight="1" x14ac:dyDescent="0.25">
      <c r="B38" s="4">
        <f>FILIACIÓN!B39</f>
        <v>32</v>
      </c>
      <c r="C38" s="11" t="str">
        <f>CONCATENATE(FILIACIÓN!C39," ",FILIACIÓN!D39," ",FILIACIÓN!E39)</f>
        <v xml:space="preserve">  </v>
      </c>
      <c r="D38" s="20"/>
      <c r="E38" s="8">
        <f>FILIACIÓN!I39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3">
        <f t="shared" si="0"/>
        <v>0</v>
      </c>
      <c r="AH38" s="3">
        <f t="shared" si="1"/>
        <v>0</v>
      </c>
      <c r="AI38" s="3">
        <f t="shared" si="2"/>
        <v>0</v>
      </c>
      <c r="AJ38" s="3">
        <f t="shared" si="3"/>
        <v>0</v>
      </c>
      <c r="AK38" s="3">
        <f t="shared" si="4"/>
        <v>0</v>
      </c>
    </row>
    <row r="39" spans="1:37" ht="12.4" customHeight="1" x14ac:dyDescent="0.25">
      <c r="B39" s="4">
        <f>FILIACIÓN!B40</f>
        <v>33</v>
      </c>
      <c r="C39" s="11" t="str">
        <f>CONCATENATE(FILIACIÓN!C40," ",FILIACIÓN!D40," ",FILIACIÓN!E40)</f>
        <v xml:space="preserve">  </v>
      </c>
      <c r="D39" s="20"/>
      <c r="E39" s="8">
        <f>FILIACIÓN!I40</f>
        <v>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3">
        <f t="shared" si="0"/>
        <v>0</v>
      </c>
      <c r="AH39" s="3">
        <f t="shared" si="1"/>
        <v>0</v>
      </c>
      <c r="AI39" s="3">
        <f t="shared" si="2"/>
        <v>0</v>
      </c>
      <c r="AJ39" s="3">
        <f t="shared" si="3"/>
        <v>0</v>
      </c>
      <c r="AK39" s="3">
        <f t="shared" si="4"/>
        <v>0</v>
      </c>
    </row>
    <row r="40" spans="1:37" ht="12.4" customHeight="1" x14ac:dyDescent="0.25">
      <c r="B40" s="4">
        <f>FILIACIÓN!B41</f>
        <v>34</v>
      </c>
      <c r="C40" s="11" t="str">
        <f>CONCATENATE(FILIACIÓN!C41," ",FILIACIÓN!D41," ",FILIACIÓN!E41)</f>
        <v xml:space="preserve">  </v>
      </c>
      <c r="D40" s="20"/>
      <c r="E40" s="8">
        <f>FILIACIÓN!I41</f>
        <v>0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3">
        <f t="shared" si="0"/>
        <v>0</v>
      </c>
      <c r="AH40" s="3">
        <f t="shared" si="1"/>
        <v>0</v>
      </c>
      <c r="AI40" s="3">
        <f t="shared" si="2"/>
        <v>0</v>
      </c>
      <c r="AJ40" s="3">
        <f t="shared" si="3"/>
        <v>0</v>
      </c>
      <c r="AK40" s="3">
        <f t="shared" si="4"/>
        <v>0</v>
      </c>
    </row>
    <row r="41" spans="1:37" ht="12.4" customHeight="1" x14ac:dyDescent="0.25">
      <c r="B41" s="4">
        <f>FILIACIÓN!B42</f>
        <v>35</v>
      </c>
      <c r="C41" s="11" t="str">
        <f>CONCATENATE(FILIACIÓN!C42," ",FILIACIÓN!D42," ",FILIACIÓN!E42)</f>
        <v xml:space="preserve">  </v>
      </c>
      <c r="D41" s="20"/>
      <c r="E41" s="8">
        <f>FILIACIÓN!I42</f>
        <v>0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3">
        <f t="shared" si="0"/>
        <v>0</v>
      </c>
      <c r="AH41" s="3">
        <f t="shared" si="1"/>
        <v>0</v>
      </c>
      <c r="AI41" s="3">
        <f t="shared" si="2"/>
        <v>0</v>
      </c>
      <c r="AJ41" s="3">
        <f t="shared" si="3"/>
        <v>0</v>
      </c>
      <c r="AK41" s="3">
        <f t="shared" si="4"/>
        <v>0</v>
      </c>
    </row>
    <row r="42" spans="1:37" ht="12.4" customHeight="1" x14ac:dyDescent="0.25">
      <c r="B42" s="4">
        <f>FILIACIÓN!B43</f>
        <v>36</v>
      </c>
      <c r="C42" s="11" t="str">
        <f>CONCATENATE(FILIACIÓN!C43," ",FILIACIÓN!D43," ",FILIACIÓN!E43)</f>
        <v xml:space="preserve">  </v>
      </c>
      <c r="D42" s="20"/>
      <c r="E42" s="8">
        <f>FILIACIÓN!I43</f>
        <v>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3">
        <f t="shared" si="0"/>
        <v>0</v>
      </c>
      <c r="AH42" s="3">
        <f t="shared" si="1"/>
        <v>0</v>
      </c>
      <c r="AI42" s="3">
        <f t="shared" si="2"/>
        <v>0</v>
      </c>
      <c r="AJ42" s="3">
        <f t="shared" si="3"/>
        <v>0</v>
      </c>
      <c r="AK42" s="3">
        <f t="shared" si="4"/>
        <v>0</v>
      </c>
    </row>
    <row r="43" spans="1:37" ht="15.75" x14ac:dyDescent="0.25">
      <c r="A43" s="51" t="s">
        <v>124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12.95" customHeight="1" x14ac:dyDescent="0.25">
      <c r="B44" s="59" t="s">
        <v>0</v>
      </c>
      <c r="C44" s="59"/>
      <c r="D44" s="60" t="str">
        <f>CARATULA!G12</f>
        <v>ELODIA DE LIJERON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52" t="s">
        <v>4</v>
      </c>
      <c r="U44" s="52"/>
      <c r="V44" s="52"/>
      <c r="W44" s="52"/>
      <c r="X44" s="52"/>
      <c r="Y44" s="61" t="str">
        <f>CARATULA!G22</f>
        <v>MATEMATICA</v>
      </c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</row>
    <row r="45" spans="1:37" ht="12.95" customHeight="1" x14ac:dyDescent="0.25">
      <c r="B45" s="59" t="s">
        <v>1</v>
      </c>
      <c r="C45" s="59"/>
      <c r="D45" s="60" t="str">
        <f>CARATULA!G18</f>
        <v>SECUNDARIA COMUNITARI PRODUCTIVA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52" t="s">
        <v>3</v>
      </c>
      <c r="U45" s="52"/>
      <c r="V45" s="52"/>
      <c r="W45" s="52"/>
      <c r="X45" s="52"/>
      <c r="Y45" s="61" t="str">
        <f>CARATULA!G16</f>
        <v>MYRIAM MILENA MIRANDA HERRA</v>
      </c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</row>
    <row r="46" spans="1:37" ht="12.95" customHeight="1" x14ac:dyDescent="0.25">
      <c r="B46" s="59" t="s">
        <v>2</v>
      </c>
      <c r="C46" s="59"/>
      <c r="D46" s="60" t="str">
        <f>CARATULA!G20</f>
        <v>QUINTO A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56" t="s">
        <v>53</v>
      </c>
      <c r="U46" s="56"/>
      <c r="V46" s="56"/>
      <c r="W46" s="56"/>
      <c r="X46" s="56"/>
      <c r="Y46" s="57">
        <f>CARATULA!K10</f>
        <v>45693</v>
      </c>
      <c r="Z46" s="58"/>
      <c r="AA46" s="58"/>
      <c r="AB46" s="58"/>
      <c r="AC46" s="56" t="s">
        <v>69</v>
      </c>
      <c r="AD46" s="56"/>
      <c r="AE46" s="56"/>
      <c r="AF46" s="56"/>
      <c r="AG46" s="57">
        <f>CARATULA!L10</f>
        <v>45787</v>
      </c>
      <c r="AH46" s="58"/>
      <c r="AI46" s="58"/>
      <c r="AJ46" s="58"/>
      <c r="AK46" s="58"/>
    </row>
    <row r="47" spans="1:37" ht="3.75" customHeight="1" x14ac:dyDescent="0.25"/>
    <row r="48" spans="1:37" ht="56.25" x14ac:dyDescent="0.25">
      <c r="B48" s="4" t="s">
        <v>5</v>
      </c>
      <c r="C48" s="4" t="s">
        <v>20</v>
      </c>
      <c r="D48" s="4" t="s">
        <v>21</v>
      </c>
      <c r="E48" s="4" t="s">
        <v>11</v>
      </c>
      <c r="F48" s="19">
        <v>28</v>
      </c>
      <c r="G48" s="19">
        <v>29</v>
      </c>
      <c r="H48" s="19">
        <v>30</v>
      </c>
      <c r="I48" s="19">
        <v>31</v>
      </c>
      <c r="J48" s="19">
        <v>32</v>
      </c>
      <c r="K48" s="19">
        <v>33</v>
      </c>
      <c r="L48" s="19">
        <v>34</v>
      </c>
      <c r="M48" s="19">
        <v>35</v>
      </c>
      <c r="N48" s="19">
        <v>36</v>
      </c>
      <c r="O48" s="19">
        <v>37</v>
      </c>
      <c r="P48" s="19">
        <v>38</v>
      </c>
      <c r="Q48" s="19">
        <v>39</v>
      </c>
      <c r="R48" s="19">
        <v>40</v>
      </c>
      <c r="S48" s="19">
        <v>41</v>
      </c>
      <c r="T48" s="19">
        <v>42</v>
      </c>
      <c r="U48" s="19">
        <v>43</v>
      </c>
      <c r="V48" s="19">
        <v>44</v>
      </c>
      <c r="W48" s="19">
        <v>45</v>
      </c>
      <c r="X48" s="19">
        <v>46</v>
      </c>
      <c r="Y48" s="19">
        <v>47</v>
      </c>
      <c r="Z48" s="19">
        <v>48</v>
      </c>
      <c r="AA48" s="19">
        <v>49</v>
      </c>
      <c r="AB48" s="19">
        <v>50</v>
      </c>
      <c r="AC48" s="19">
        <v>51</v>
      </c>
      <c r="AD48" s="19">
        <v>52</v>
      </c>
      <c r="AE48" s="19">
        <v>53</v>
      </c>
      <c r="AF48" s="19">
        <v>54</v>
      </c>
      <c r="AG48" s="6" t="s">
        <v>24</v>
      </c>
      <c r="AH48" s="6" t="s">
        <v>25</v>
      </c>
      <c r="AI48" s="6" t="s">
        <v>26</v>
      </c>
      <c r="AJ48" s="6" t="s">
        <v>27</v>
      </c>
      <c r="AK48" s="5" t="s">
        <v>23</v>
      </c>
    </row>
    <row r="49" spans="2:37" ht="12.4" customHeight="1" x14ac:dyDescent="0.25">
      <c r="B49" s="4">
        <f>FILIACIÓN!B8</f>
        <v>1</v>
      </c>
      <c r="C49" s="11" t="str">
        <f>CONCATENATE(FILIACIÓN!C8," ",FILIACIÓN!D8," ",FILIACIÓN!E8)</f>
        <v>Mamani Eusebio Enrique Sanabrio</v>
      </c>
      <c r="D49" s="20"/>
      <c r="E49" s="8" t="str">
        <f>FILIACIÓN!I8</f>
        <v>M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3">
        <f>COUNTIF(F49:AF49,"A")</f>
        <v>0</v>
      </c>
      <c r="AH49" s="3">
        <f>COUNTIF(F49:AF49,"F")</f>
        <v>0</v>
      </c>
      <c r="AI49" s="3">
        <f>COUNTIF(F49:AF49,"R")</f>
        <v>0</v>
      </c>
      <c r="AJ49" s="3">
        <f>COUNTIF(F49:AF49,"L")</f>
        <v>0</v>
      </c>
      <c r="AK49" s="3">
        <f>SUM(AG49:AJ49)</f>
        <v>0</v>
      </c>
    </row>
    <row r="50" spans="2:37" ht="12.4" customHeight="1" x14ac:dyDescent="0.25">
      <c r="B50" s="4">
        <f>FILIACIÓN!B9</f>
        <v>2</v>
      </c>
      <c r="C50" s="11" t="str">
        <f>CONCATENATE(FILIACIÓN!C9," ",FILIACIÓN!D9," ",FILIACIÓN!E9)</f>
        <v xml:space="preserve"> Generación Nueva Generación</v>
      </c>
      <c r="D50" s="20"/>
      <c r="E50" s="8" t="str">
        <f>FILIACIÓN!I9</f>
        <v>M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3">
        <f t="shared" ref="AG50:AG84" si="5">COUNTIF(F50:AF50,"A")</f>
        <v>0</v>
      </c>
      <c r="AH50" s="3">
        <f t="shared" ref="AH50:AH84" si="6">COUNTIF(F50:AF50,"F")</f>
        <v>0</v>
      </c>
      <c r="AI50" s="3">
        <f t="shared" ref="AI50:AI84" si="7">COUNTIF(F50:AF50,"R")</f>
        <v>0</v>
      </c>
      <c r="AJ50" s="3">
        <f t="shared" ref="AJ50:AJ84" si="8">COUNTIF(F50:AF50,"L")</f>
        <v>0</v>
      </c>
      <c r="AK50" s="3">
        <f t="shared" ref="AK50:AK84" si="9">SUM(AG50:AJ50)</f>
        <v>0</v>
      </c>
    </row>
    <row r="51" spans="2:37" ht="12.4" customHeight="1" x14ac:dyDescent="0.25">
      <c r="B51" s="4">
        <f>FILIACIÓN!B10</f>
        <v>3</v>
      </c>
      <c r="C51" s="11" t="str">
        <f>CONCATENATE(FILIACIÓN!C10," ",FILIACIÓN!D10," ",FILIACIÓN!E10)</f>
        <v>Quisbert Sanabria Jaqueline</v>
      </c>
      <c r="D51" s="20"/>
      <c r="E51" s="8" t="str">
        <f>FILIACIÓN!I10</f>
        <v>F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3">
        <f t="shared" si="5"/>
        <v>0</v>
      </c>
      <c r="AH51" s="3">
        <f t="shared" si="6"/>
        <v>0</v>
      </c>
      <c r="AI51" s="3">
        <f t="shared" si="7"/>
        <v>0</v>
      </c>
      <c r="AJ51" s="3">
        <f t="shared" si="8"/>
        <v>0</v>
      </c>
      <c r="AK51" s="3">
        <f t="shared" si="9"/>
        <v>0</v>
      </c>
    </row>
    <row r="52" spans="2:37" ht="12.4" customHeight="1" x14ac:dyDescent="0.25">
      <c r="B52" s="4">
        <f>FILIACIÓN!B11</f>
        <v>4</v>
      </c>
      <c r="C52" s="11" t="str">
        <f>CONCATENATE(FILIACIÓN!C11," ",FILIACIÓN!D11," ",FILIACIÓN!E11)</f>
        <v xml:space="preserve">  </v>
      </c>
      <c r="D52" s="20"/>
      <c r="E52" s="8">
        <f>FILIACIÓN!I11</f>
        <v>0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3">
        <f t="shared" si="5"/>
        <v>0</v>
      </c>
      <c r="AH52" s="3">
        <f t="shared" si="6"/>
        <v>0</v>
      </c>
      <c r="AI52" s="3">
        <f t="shared" si="7"/>
        <v>0</v>
      </c>
      <c r="AJ52" s="3">
        <f t="shared" si="8"/>
        <v>0</v>
      </c>
      <c r="AK52" s="3">
        <f t="shared" si="9"/>
        <v>0</v>
      </c>
    </row>
    <row r="53" spans="2:37" ht="12.4" customHeight="1" x14ac:dyDescent="0.25">
      <c r="B53" s="4">
        <f>FILIACIÓN!B12</f>
        <v>5</v>
      </c>
      <c r="C53" s="11" t="str">
        <f>CONCATENATE(FILIACIÓN!C12," ",FILIACIÓN!D12," ",FILIACIÓN!E12)</f>
        <v xml:space="preserve">  </v>
      </c>
      <c r="D53" s="20"/>
      <c r="E53" s="8">
        <f>FILIACIÓN!I12</f>
        <v>0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3">
        <f t="shared" si="5"/>
        <v>0</v>
      </c>
      <c r="AH53" s="3">
        <f t="shared" si="6"/>
        <v>0</v>
      </c>
      <c r="AI53" s="3">
        <f t="shared" si="7"/>
        <v>0</v>
      </c>
      <c r="AJ53" s="3">
        <f t="shared" si="8"/>
        <v>0</v>
      </c>
      <c r="AK53" s="3">
        <f t="shared" si="9"/>
        <v>0</v>
      </c>
    </row>
    <row r="54" spans="2:37" ht="12.4" customHeight="1" x14ac:dyDescent="0.25">
      <c r="B54" s="4">
        <f>FILIACIÓN!B13</f>
        <v>6</v>
      </c>
      <c r="C54" s="11" t="str">
        <f>CONCATENATE(FILIACIÓN!C13," ",FILIACIÓN!D13," ",FILIACIÓN!E13)</f>
        <v xml:space="preserve">  </v>
      </c>
      <c r="D54" s="20"/>
      <c r="E54" s="8">
        <f>FILIACIÓN!I13</f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3">
        <f t="shared" si="5"/>
        <v>0</v>
      </c>
      <c r="AH54" s="3">
        <f t="shared" si="6"/>
        <v>0</v>
      </c>
      <c r="AI54" s="3">
        <f t="shared" si="7"/>
        <v>0</v>
      </c>
      <c r="AJ54" s="3">
        <f t="shared" si="8"/>
        <v>0</v>
      </c>
      <c r="AK54" s="3">
        <f t="shared" si="9"/>
        <v>0</v>
      </c>
    </row>
    <row r="55" spans="2:37" ht="12.4" customHeight="1" x14ac:dyDescent="0.25">
      <c r="B55" s="4">
        <f>FILIACIÓN!B14</f>
        <v>7</v>
      </c>
      <c r="C55" s="11" t="str">
        <f>CONCATENATE(FILIACIÓN!C14," ",FILIACIÓN!D14," ",FILIACIÓN!E14)</f>
        <v xml:space="preserve">  </v>
      </c>
      <c r="D55" s="20"/>
      <c r="E55" s="8">
        <f>FILIACIÓN!I14</f>
        <v>0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3">
        <f t="shared" si="5"/>
        <v>0</v>
      </c>
      <c r="AH55" s="3">
        <f t="shared" si="6"/>
        <v>0</v>
      </c>
      <c r="AI55" s="3">
        <f t="shared" si="7"/>
        <v>0</v>
      </c>
      <c r="AJ55" s="3">
        <f t="shared" si="8"/>
        <v>0</v>
      </c>
      <c r="AK55" s="3">
        <f t="shared" si="9"/>
        <v>0</v>
      </c>
    </row>
    <row r="56" spans="2:37" ht="12.4" customHeight="1" x14ac:dyDescent="0.25">
      <c r="B56" s="4">
        <f>FILIACIÓN!B15</f>
        <v>8</v>
      </c>
      <c r="C56" s="11" t="str">
        <f>CONCATENATE(FILIACIÓN!C15," ",FILIACIÓN!D15," ",FILIACIÓN!E15)</f>
        <v xml:space="preserve">  </v>
      </c>
      <c r="D56" s="20"/>
      <c r="E56" s="8">
        <f>FILIACIÓN!I15</f>
        <v>0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3">
        <f t="shared" si="5"/>
        <v>0</v>
      </c>
      <c r="AH56" s="3">
        <f t="shared" si="6"/>
        <v>0</v>
      </c>
      <c r="AI56" s="3">
        <f t="shared" si="7"/>
        <v>0</v>
      </c>
      <c r="AJ56" s="3">
        <f t="shared" si="8"/>
        <v>0</v>
      </c>
      <c r="AK56" s="3">
        <f t="shared" si="9"/>
        <v>0</v>
      </c>
    </row>
    <row r="57" spans="2:37" ht="12.4" customHeight="1" x14ac:dyDescent="0.25">
      <c r="B57" s="4">
        <f>FILIACIÓN!B16</f>
        <v>9</v>
      </c>
      <c r="C57" s="11" t="str">
        <f>CONCATENATE(FILIACIÓN!C16," ",FILIACIÓN!D16," ",FILIACIÓN!E16)</f>
        <v xml:space="preserve">  </v>
      </c>
      <c r="D57" s="20"/>
      <c r="E57" s="8">
        <f>FILIACIÓN!I16</f>
        <v>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3">
        <f t="shared" si="5"/>
        <v>0</v>
      </c>
      <c r="AH57" s="3">
        <f t="shared" si="6"/>
        <v>0</v>
      </c>
      <c r="AI57" s="3">
        <f t="shared" si="7"/>
        <v>0</v>
      </c>
      <c r="AJ57" s="3">
        <f t="shared" si="8"/>
        <v>0</v>
      </c>
      <c r="AK57" s="3">
        <f t="shared" si="9"/>
        <v>0</v>
      </c>
    </row>
    <row r="58" spans="2:37" ht="12.4" customHeight="1" x14ac:dyDescent="0.25">
      <c r="B58" s="4">
        <f>FILIACIÓN!B17</f>
        <v>10</v>
      </c>
      <c r="C58" s="11" t="str">
        <f>CONCATENATE(FILIACIÓN!C17," ",FILIACIÓN!D17," ",FILIACIÓN!E17)</f>
        <v xml:space="preserve">  </v>
      </c>
      <c r="D58" s="20"/>
      <c r="E58" s="8">
        <f>FILIACIÓN!I17</f>
        <v>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3">
        <f t="shared" si="5"/>
        <v>0</v>
      </c>
      <c r="AH58" s="3">
        <f t="shared" si="6"/>
        <v>0</v>
      </c>
      <c r="AI58" s="3">
        <f t="shared" si="7"/>
        <v>0</v>
      </c>
      <c r="AJ58" s="3">
        <f t="shared" si="8"/>
        <v>0</v>
      </c>
      <c r="AK58" s="3">
        <f t="shared" si="9"/>
        <v>0</v>
      </c>
    </row>
    <row r="59" spans="2:37" ht="12.4" customHeight="1" x14ac:dyDescent="0.25">
      <c r="B59" s="4">
        <f>FILIACIÓN!B18</f>
        <v>11</v>
      </c>
      <c r="C59" s="11" t="str">
        <f>CONCATENATE(FILIACIÓN!C18," ",FILIACIÓN!D18," ",FILIACIÓN!E18)</f>
        <v xml:space="preserve">  </v>
      </c>
      <c r="D59" s="20"/>
      <c r="E59" s="8">
        <f>FILIACIÓN!I18</f>
        <v>0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3">
        <f t="shared" si="5"/>
        <v>0</v>
      </c>
      <c r="AH59" s="3">
        <f t="shared" si="6"/>
        <v>0</v>
      </c>
      <c r="AI59" s="3">
        <f t="shared" si="7"/>
        <v>0</v>
      </c>
      <c r="AJ59" s="3">
        <f t="shared" si="8"/>
        <v>0</v>
      </c>
      <c r="AK59" s="3">
        <f t="shared" si="9"/>
        <v>0</v>
      </c>
    </row>
    <row r="60" spans="2:37" ht="12.4" customHeight="1" x14ac:dyDescent="0.25">
      <c r="B60" s="4">
        <f>FILIACIÓN!B19</f>
        <v>12</v>
      </c>
      <c r="C60" s="11" t="str">
        <f>CONCATENATE(FILIACIÓN!C19," ",FILIACIÓN!D19," ",FILIACIÓN!E19)</f>
        <v xml:space="preserve">  </v>
      </c>
      <c r="D60" s="20"/>
      <c r="E60" s="8">
        <f>FILIACIÓN!I19</f>
        <v>0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3">
        <f t="shared" si="5"/>
        <v>0</v>
      </c>
      <c r="AH60" s="3">
        <f t="shared" si="6"/>
        <v>0</v>
      </c>
      <c r="AI60" s="3">
        <f t="shared" si="7"/>
        <v>0</v>
      </c>
      <c r="AJ60" s="3">
        <f t="shared" si="8"/>
        <v>0</v>
      </c>
      <c r="AK60" s="3">
        <f t="shared" si="9"/>
        <v>0</v>
      </c>
    </row>
    <row r="61" spans="2:37" ht="12.4" customHeight="1" x14ac:dyDescent="0.25">
      <c r="B61" s="4">
        <f>FILIACIÓN!B20</f>
        <v>13</v>
      </c>
      <c r="C61" s="11" t="str">
        <f>CONCATENATE(FILIACIÓN!C20," ",FILIACIÓN!D20," ",FILIACIÓN!E20)</f>
        <v xml:space="preserve">  </v>
      </c>
      <c r="D61" s="20"/>
      <c r="E61" s="8">
        <f>FILIACIÓN!I20</f>
        <v>0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3">
        <f t="shared" si="5"/>
        <v>0</v>
      </c>
      <c r="AH61" s="3">
        <f t="shared" si="6"/>
        <v>0</v>
      </c>
      <c r="AI61" s="3">
        <f t="shared" si="7"/>
        <v>0</v>
      </c>
      <c r="AJ61" s="3">
        <f t="shared" si="8"/>
        <v>0</v>
      </c>
      <c r="AK61" s="3">
        <f t="shared" si="9"/>
        <v>0</v>
      </c>
    </row>
    <row r="62" spans="2:37" ht="12.4" customHeight="1" x14ac:dyDescent="0.25">
      <c r="B62" s="4">
        <f>FILIACIÓN!B21</f>
        <v>14</v>
      </c>
      <c r="C62" s="11" t="str">
        <f>CONCATENATE(FILIACIÓN!C21," ",FILIACIÓN!D21," ",FILIACIÓN!E21)</f>
        <v xml:space="preserve">  </v>
      </c>
      <c r="D62" s="20"/>
      <c r="E62" s="8">
        <f>FILIACIÓN!I21</f>
        <v>0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3">
        <f t="shared" si="5"/>
        <v>0</v>
      </c>
      <c r="AH62" s="3">
        <f t="shared" si="6"/>
        <v>0</v>
      </c>
      <c r="AI62" s="3">
        <f t="shared" si="7"/>
        <v>0</v>
      </c>
      <c r="AJ62" s="3">
        <f t="shared" si="8"/>
        <v>0</v>
      </c>
      <c r="AK62" s="3">
        <f t="shared" si="9"/>
        <v>0</v>
      </c>
    </row>
    <row r="63" spans="2:37" ht="12.4" customHeight="1" x14ac:dyDescent="0.25">
      <c r="B63" s="4">
        <f>FILIACIÓN!B22</f>
        <v>15</v>
      </c>
      <c r="C63" s="11" t="str">
        <f>CONCATENATE(FILIACIÓN!C22," ",FILIACIÓN!D22," ",FILIACIÓN!E22)</f>
        <v xml:space="preserve">  </v>
      </c>
      <c r="D63" s="20"/>
      <c r="E63" s="8">
        <f>FILIACIÓN!I22</f>
        <v>0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3">
        <f t="shared" si="5"/>
        <v>0</v>
      </c>
      <c r="AH63" s="3">
        <f t="shared" si="6"/>
        <v>0</v>
      </c>
      <c r="AI63" s="3">
        <f t="shared" si="7"/>
        <v>0</v>
      </c>
      <c r="AJ63" s="3">
        <f t="shared" si="8"/>
        <v>0</v>
      </c>
      <c r="AK63" s="3">
        <f t="shared" si="9"/>
        <v>0</v>
      </c>
    </row>
    <row r="64" spans="2:37" ht="12.4" customHeight="1" x14ac:dyDescent="0.25">
      <c r="B64" s="4">
        <f>FILIACIÓN!B23</f>
        <v>16</v>
      </c>
      <c r="C64" s="11" t="str">
        <f>CONCATENATE(FILIACIÓN!C23," ",FILIACIÓN!D23," ",FILIACIÓN!E23)</f>
        <v xml:space="preserve">  </v>
      </c>
      <c r="D64" s="20"/>
      <c r="E64" s="8">
        <f>FILIACIÓN!I23</f>
        <v>0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3">
        <f t="shared" si="5"/>
        <v>0</v>
      </c>
      <c r="AH64" s="3">
        <f t="shared" si="6"/>
        <v>0</v>
      </c>
      <c r="AI64" s="3">
        <f t="shared" si="7"/>
        <v>0</v>
      </c>
      <c r="AJ64" s="3">
        <f t="shared" si="8"/>
        <v>0</v>
      </c>
      <c r="AK64" s="3">
        <f t="shared" si="9"/>
        <v>0</v>
      </c>
    </row>
    <row r="65" spans="2:37" ht="12.4" customHeight="1" x14ac:dyDescent="0.25">
      <c r="B65" s="4">
        <f>FILIACIÓN!B24</f>
        <v>17</v>
      </c>
      <c r="C65" s="11" t="str">
        <f>CONCATENATE(FILIACIÓN!C24," ",FILIACIÓN!D24," ",FILIACIÓN!E24)</f>
        <v xml:space="preserve">  </v>
      </c>
      <c r="D65" s="20"/>
      <c r="E65" s="8">
        <f>FILIACIÓN!I24</f>
        <v>0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3">
        <f t="shared" si="5"/>
        <v>0</v>
      </c>
      <c r="AH65" s="3">
        <f t="shared" si="6"/>
        <v>0</v>
      </c>
      <c r="AI65" s="3">
        <f t="shared" si="7"/>
        <v>0</v>
      </c>
      <c r="AJ65" s="3">
        <f t="shared" si="8"/>
        <v>0</v>
      </c>
      <c r="AK65" s="3">
        <f t="shared" si="9"/>
        <v>0</v>
      </c>
    </row>
    <row r="66" spans="2:37" ht="12.4" customHeight="1" x14ac:dyDescent="0.25">
      <c r="B66" s="4">
        <f>FILIACIÓN!B25</f>
        <v>18</v>
      </c>
      <c r="C66" s="11" t="str">
        <f>CONCATENATE(FILIACIÓN!C25," ",FILIACIÓN!D25," ",FILIACIÓN!E25)</f>
        <v xml:space="preserve">  </v>
      </c>
      <c r="D66" s="20"/>
      <c r="E66" s="8">
        <f>FILIACIÓN!I25</f>
        <v>0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3">
        <f t="shared" si="5"/>
        <v>0</v>
      </c>
      <c r="AH66" s="3">
        <f t="shared" si="6"/>
        <v>0</v>
      </c>
      <c r="AI66" s="3">
        <f t="shared" si="7"/>
        <v>0</v>
      </c>
      <c r="AJ66" s="3">
        <f t="shared" si="8"/>
        <v>0</v>
      </c>
      <c r="AK66" s="3">
        <f t="shared" si="9"/>
        <v>0</v>
      </c>
    </row>
    <row r="67" spans="2:37" ht="12.4" customHeight="1" x14ac:dyDescent="0.25">
      <c r="B67" s="4">
        <f>FILIACIÓN!B26</f>
        <v>19</v>
      </c>
      <c r="C67" s="11" t="str">
        <f>CONCATENATE(FILIACIÓN!C26," ",FILIACIÓN!D26," ",FILIACIÓN!E26)</f>
        <v xml:space="preserve">  </v>
      </c>
      <c r="D67" s="20"/>
      <c r="E67" s="8">
        <f>FILIACIÓN!I26</f>
        <v>0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3">
        <f t="shared" si="5"/>
        <v>0</v>
      </c>
      <c r="AH67" s="3">
        <f t="shared" si="6"/>
        <v>0</v>
      </c>
      <c r="AI67" s="3">
        <f t="shared" si="7"/>
        <v>0</v>
      </c>
      <c r="AJ67" s="3">
        <f t="shared" si="8"/>
        <v>0</v>
      </c>
      <c r="AK67" s="3">
        <f t="shared" si="9"/>
        <v>0</v>
      </c>
    </row>
    <row r="68" spans="2:37" ht="12.4" customHeight="1" x14ac:dyDescent="0.25">
      <c r="B68" s="4">
        <f>FILIACIÓN!B27</f>
        <v>20</v>
      </c>
      <c r="C68" s="11" t="str">
        <f>CONCATENATE(FILIACIÓN!C27," ",FILIACIÓN!D27," ",FILIACIÓN!E27)</f>
        <v xml:space="preserve">  </v>
      </c>
      <c r="D68" s="20"/>
      <c r="E68" s="8">
        <f>FILIACIÓN!I27</f>
        <v>0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3">
        <f t="shared" si="5"/>
        <v>0</v>
      </c>
      <c r="AH68" s="3">
        <f t="shared" si="6"/>
        <v>0</v>
      </c>
      <c r="AI68" s="3">
        <f t="shared" si="7"/>
        <v>0</v>
      </c>
      <c r="AJ68" s="3">
        <f t="shared" si="8"/>
        <v>0</v>
      </c>
      <c r="AK68" s="3">
        <f t="shared" si="9"/>
        <v>0</v>
      </c>
    </row>
    <row r="69" spans="2:37" ht="12.4" customHeight="1" x14ac:dyDescent="0.25">
      <c r="B69" s="4">
        <f>FILIACIÓN!B28</f>
        <v>21</v>
      </c>
      <c r="C69" s="11" t="str">
        <f>CONCATENATE(FILIACIÓN!C28," ",FILIACIÓN!D28," ",FILIACIÓN!E28)</f>
        <v xml:space="preserve">  </v>
      </c>
      <c r="D69" s="20"/>
      <c r="E69" s="8">
        <f>FILIACIÓN!I28</f>
        <v>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3">
        <f t="shared" si="5"/>
        <v>0</v>
      </c>
      <c r="AH69" s="3">
        <f t="shared" si="6"/>
        <v>0</v>
      </c>
      <c r="AI69" s="3">
        <f t="shared" si="7"/>
        <v>0</v>
      </c>
      <c r="AJ69" s="3">
        <f t="shared" si="8"/>
        <v>0</v>
      </c>
      <c r="AK69" s="3">
        <f t="shared" si="9"/>
        <v>0</v>
      </c>
    </row>
    <row r="70" spans="2:37" ht="12.4" customHeight="1" x14ac:dyDescent="0.25">
      <c r="B70" s="4">
        <f>FILIACIÓN!B29</f>
        <v>22</v>
      </c>
      <c r="C70" s="11" t="str">
        <f>CONCATENATE(FILIACIÓN!C29," ",FILIACIÓN!D29," ",FILIACIÓN!E29)</f>
        <v xml:space="preserve">  </v>
      </c>
      <c r="D70" s="20"/>
      <c r="E70" s="8">
        <f>FILIACIÓN!I29</f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3">
        <f t="shared" si="5"/>
        <v>0</v>
      </c>
      <c r="AH70" s="3">
        <f t="shared" si="6"/>
        <v>0</v>
      </c>
      <c r="AI70" s="3">
        <f t="shared" si="7"/>
        <v>0</v>
      </c>
      <c r="AJ70" s="3">
        <f t="shared" si="8"/>
        <v>0</v>
      </c>
      <c r="AK70" s="3">
        <f t="shared" si="9"/>
        <v>0</v>
      </c>
    </row>
    <row r="71" spans="2:37" ht="12.4" customHeight="1" x14ac:dyDescent="0.25">
      <c r="B71" s="4">
        <f>FILIACIÓN!B30</f>
        <v>23</v>
      </c>
      <c r="C71" s="11" t="str">
        <f>CONCATENATE(FILIACIÓN!C30," ",FILIACIÓN!D30," ",FILIACIÓN!E30)</f>
        <v xml:space="preserve">  </v>
      </c>
      <c r="D71" s="20"/>
      <c r="E71" s="8">
        <f>FILIACIÓN!I30</f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3">
        <f t="shared" si="5"/>
        <v>0</v>
      </c>
      <c r="AH71" s="3">
        <f t="shared" si="6"/>
        <v>0</v>
      </c>
      <c r="AI71" s="3">
        <f t="shared" si="7"/>
        <v>0</v>
      </c>
      <c r="AJ71" s="3">
        <f t="shared" si="8"/>
        <v>0</v>
      </c>
      <c r="AK71" s="3">
        <f t="shared" si="9"/>
        <v>0</v>
      </c>
    </row>
    <row r="72" spans="2:37" ht="12.4" customHeight="1" x14ac:dyDescent="0.25">
      <c r="B72" s="4">
        <f>FILIACIÓN!B31</f>
        <v>24</v>
      </c>
      <c r="C72" s="11" t="str">
        <f>CONCATENATE(FILIACIÓN!C31," ",FILIACIÓN!D31," ",FILIACIÓN!E31)</f>
        <v xml:space="preserve">  </v>
      </c>
      <c r="D72" s="20"/>
      <c r="E72" s="8">
        <f>FILIACIÓN!I31</f>
        <v>0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3">
        <f t="shared" si="5"/>
        <v>0</v>
      </c>
      <c r="AH72" s="3">
        <f t="shared" si="6"/>
        <v>0</v>
      </c>
      <c r="AI72" s="3">
        <f t="shared" si="7"/>
        <v>0</v>
      </c>
      <c r="AJ72" s="3">
        <f t="shared" si="8"/>
        <v>0</v>
      </c>
      <c r="AK72" s="3">
        <f t="shared" si="9"/>
        <v>0</v>
      </c>
    </row>
    <row r="73" spans="2:37" ht="12.4" customHeight="1" x14ac:dyDescent="0.25">
      <c r="B73" s="4">
        <f>FILIACIÓN!B32</f>
        <v>25</v>
      </c>
      <c r="C73" s="11" t="str">
        <f>CONCATENATE(FILIACIÓN!C32," ",FILIACIÓN!D32," ",FILIACIÓN!E32)</f>
        <v xml:space="preserve">  </v>
      </c>
      <c r="D73" s="20"/>
      <c r="E73" s="8">
        <f>FILIACIÓN!I32</f>
        <v>0</v>
      </c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3">
        <f t="shared" si="5"/>
        <v>0</v>
      </c>
      <c r="AH73" s="3">
        <f t="shared" si="6"/>
        <v>0</v>
      </c>
      <c r="AI73" s="3">
        <f t="shared" si="7"/>
        <v>0</v>
      </c>
      <c r="AJ73" s="3">
        <f t="shared" si="8"/>
        <v>0</v>
      </c>
      <c r="AK73" s="3">
        <f t="shared" si="9"/>
        <v>0</v>
      </c>
    </row>
    <row r="74" spans="2:37" ht="12.4" customHeight="1" x14ac:dyDescent="0.25">
      <c r="B74" s="4">
        <f>FILIACIÓN!B33</f>
        <v>26</v>
      </c>
      <c r="C74" s="11" t="str">
        <f>CONCATENATE(FILIACIÓN!C33," ",FILIACIÓN!D33," ",FILIACIÓN!E33)</f>
        <v xml:space="preserve">  </v>
      </c>
      <c r="D74" s="20"/>
      <c r="E74" s="8">
        <f>FILIACIÓN!I33</f>
        <v>0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3">
        <f t="shared" si="5"/>
        <v>0</v>
      </c>
      <c r="AH74" s="3">
        <f t="shared" si="6"/>
        <v>0</v>
      </c>
      <c r="AI74" s="3">
        <f t="shared" si="7"/>
        <v>0</v>
      </c>
      <c r="AJ74" s="3">
        <f t="shared" si="8"/>
        <v>0</v>
      </c>
      <c r="AK74" s="3">
        <f t="shared" si="9"/>
        <v>0</v>
      </c>
    </row>
    <row r="75" spans="2:37" ht="12.4" customHeight="1" x14ac:dyDescent="0.25">
      <c r="B75" s="4">
        <f>FILIACIÓN!B34</f>
        <v>27</v>
      </c>
      <c r="C75" s="11" t="str">
        <f>CONCATENATE(FILIACIÓN!C34," ",FILIACIÓN!D34," ",FILIACIÓN!E34)</f>
        <v xml:space="preserve">  </v>
      </c>
      <c r="D75" s="20"/>
      <c r="E75" s="8">
        <f>FILIACIÓN!I34</f>
        <v>0</v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3">
        <f t="shared" si="5"/>
        <v>0</v>
      </c>
      <c r="AH75" s="3">
        <f t="shared" si="6"/>
        <v>0</v>
      </c>
      <c r="AI75" s="3">
        <f t="shared" si="7"/>
        <v>0</v>
      </c>
      <c r="AJ75" s="3">
        <f t="shared" si="8"/>
        <v>0</v>
      </c>
      <c r="AK75" s="3">
        <f t="shared" si="9"/>
        <v>0</v>
      </c>
    </row>
    <row r="76" spans="2:37" ht="12.4" customHeight="1" x14ac:dyDescent="0.25">
      <c r="B76" s="4">
        <f>FILIACIÓN!B35</f>
        <v>28</v>
      </c>
      <c r="C76" s="11" t="str">
        <f>CONCATENATE(FILIACIÓN!C35," ",FILIACIÓN!D35," ",FILIACIÓN!E35)</f>
        <v xml:space="preserve">  </v>
      </c>
      <c r="D76" s="20"/>
      <c r="E76" s="8">
        <f>FILIACIÓN!I35</f>
        <v>0</v>
      </c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3">
        <f t="shared" si="5"/>
        <v>0</v>
      </c>
      <c r="AH76" s="3">
        <f t="shared" si="6"/>
        <v>0</v>
      </c>
      <c r="AI76" s="3">
        <f t="shared" si="7"/>
        <v>0</v>
      </c>
      <c r="AJ76" s="3">
        <f t="shared" si="8"/>
        <v>0</v>
      </c>
      <c r="AK76" s="3">
        <f t="shared" si="9"/>
        <v>0</v>
      </c>
    </row>
    <row r="77" spans="2:37" ht="12.4" customHeight="1" x14ac:dyDescent="0.25">
      <c r="B77" s="4">
        <f>FILIACIÓN!B36</f>
        <v>29</v>
      </c>
      <c r="C77" s="11" t="str">
        <f>CONCATENATE(FILIACIÓN!C36," ",FILIACIÓN!D36," ",FILIACIÓN!E36)</f>
        <v xml:space="preserve">  </v>
      </c>
      <c r="D77" s="20"/>
      <c r="E77" s="8">
        <f>FILIACIÓN!I36</f>
        <v>0</v>
      </c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3">
        <f t="shared" si="5"/>
        <v>0</v>
      </c>
      <c r="AH77" s="3">
        <f t="shared" si="6"/>
        <v>0</v>
      </c>
      <c r="AI77" s="3">
        <f t="shared" si="7"/>
        <v>0</v>
      </c>
      <c r="AJ77" s="3">
        <f t="shared" si="8"/>
        <v>0</v>
      </c>
      <c r="AK77" s="3">
        <f t="shared" si="9"/>
        <v>0</v>
      </c>
    </row>
    <row r="78" spans="2:37" ht="12.4" customHeight="1" x14ac:dyDescent="0.25">
      <c r="B78" s="4">
        <f>FILIACIÓN!B37</f>
        <v>30</v>
      </c>
      <c r="C78" s="11" t="str">
        <f>CONCATENATE(FILIACIÓN!C37," ",FILIACIÓN!D37," ",FILIACIÓN!E37)</f>
        <v xml:space="preserve">  </v>
      </c>
      <c r="D78" s="20"/>
      <c r="E78" s="8">
        <f>FILIACIÓN!I37</f>
        <v>0</v>
      </c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3">
        <f t="shared" si="5"/>
        <v>0</v>
      </c>
      <c r="AH78" s="3">
        <f t="shared" si="6"/>
        <v>0</v>
      </c>
      <c r="AI78" s="3">
        <f t="shared" si="7"/>
        <v>0</v>
      </c>
      <c r="AJ78" s="3">
        <f t="shared" si="8"/>
        <v>0</v>
      </c>
      <c r="AK78" s="3">
        <f t="shared" si="9"/>
        <v>0</v>
      </c>
    </row>
    <row r="79" spans="2:37" ht="12.4" customHeight="1" x14ac:dyDescent="0.25">
      <c r="B79" s="4">
        <f>FILIACIÓN!B38</f>
        <v>31</v>
      </c>
      <c r="C79" s="11" t="str">
        <f>CONCATENATE(FILIACIÓN!C38," ",FILIACIÓN!D38," ",FILIACIÓN!E38)</f>
        <v xml:space="preserve">  </v>
      </c>
      <c r="D79" s="20"/>
      <c r="E79" s="8">
        <f>FILIACIÓN!I38</f>
        <v>0</v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3">
        <f t="shared" si="5"/>
        <v>0</v>
      </c>
      <c r="AH79" s="3">
        <f t="shared" si="6"/>
        <v>0</v>
      </c>
      <c r="AI79" s="3">
        <f t="shared" si="7"/>
        <v>0</v>
      </c>
      <c r="AJ79" s="3">
        <f t="shared" si="8"/>
        <v>0</v>
      </c>
      <c r="AK79" s="3">
        <f t="shared" si="9"/>
        <v>0</v>
      </c>
    </row>
    <row r="80" spans="2:37" ht="12.4" customHeight="1" x14ac:dyDescent="0.25">
      <c r="B80" s="4">
        <f>FILIACIÓN!B39</f>
        <v>32</v>
      </c>
      <c r="C80" s="11" t="str">
        <f>CONCATENATE(FILIACIÓN!C39," ",FILIACIÓN!D39," ",FILIACIÓN!E39)</f>
        <v xml:space="preserve">  </v>
      </c>
      <c r="D80" s="20"/>
      <c r="E80" s="8">
        <f>FILIACIÓN!I39</f>
        <v>0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3">
        <f t="shared" si="5"/>
        <v>0</v>
      </c>
      <c r="AH80" s="3">
        <f t="shared" si="6"/>
        <v>0</v>
      </c>
      <c r="AI80" s="3">
        <f t="shared" si="7"/>
        <v>0</v>
      </c>
      <c r="AJ80" s="3">
        <f t="shared" si="8"/>
        <v>0</v>
      </c>
      <c r="AK80" s="3">
        <f t="shared" si="9"/>
        <v>0</v>
      </c>
    </row>
    <row r="81" spans="2:37" ht="12.4" customHeight="1" x14ac:dyDescent="0.25">
      <c r="B81" s="4">
        <f>FILIACIÓN!B40</f>
        <v>33</v>
      </c>
      <c r="C81" s="11" t="str">
        <f>CONCATENATE(FILIACIÓN!C40," ",FILIACIÓN!D40," ",FILIACIÓN!E40)</f>
        <v xml:space="preserve">  </v>
      </c>
      <c r="D81" s="20"/>
      <c r="E81" s="8">
        <f>FILIACIÓN!I40</f>
        <v>0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3">
        <f t="shared" si="5"/>
        <v>0</v>
      </c>
      <c r="AH81" s="3">
        <f t="shared" si="6"/>
        <v>0</v>
      </c>
      <c r="AI81" s="3">
        <f t="shared" si="7"/>
        <v>0</v>
      </c>
      <c r="AJ81" s="3">
        <f t="shared" si="8"/>
        <v>0</v>
      </c>
      <c r="AK81" s="3">
        <f t="shared" si="9"/>
        <v>0</v>
      </c>
    </row>
    <row r="82" spans="2:37" ht="12.4" customHeight="1" x14ac:dyDescent="0.25">
      <c r="B82" s="4">
        <f>FILIACIÓN!B41</f>
        <v>34</v>
      </c>
      <c r="C82" s="11" t="str">
        <f>CONCATENATE(FILIACIÓN!C41," ",FILIACIÓN!D41," ",FILIACIÓN!E41)</f>
        <v xml:space="preserve">  </v>
      </c>
      <c r="D82" s="20"/>
      <c r="E82" s="8">
        <f>FILIACIÓN!I41</f>
        <v>0</v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3">
        <f t="shared" si="5"/>
        <v>0</v>
      </c>
      <c r="AH82" s="3">
        <f t="shared" si="6"/>
        <v>0</v>
      </c>
      <c r="AI82" s="3">
        <f t="shared" si="7"/>
        <v>0</v>
      </c>
      <c r="AJ82" s="3">
        <f t="shared" si="8"/>
        <v>0</v>
      </c>
      <c r="AK82" s="3">
        <f t="shared" si="9"/>
        <v>0</v>
      </c>
    </row>
    <row r="83" spans="2:37" ht="12.4" customHeight="1" x14ac:dyDescent="0.25">
      <c r="B83" s="4">
        <f>FILIACIÓN!B42</f>
        <v>35</v>
      </c>
      <c r="C83" s="11" t="str">
        <f>CONCATENATE(FILIACIÓN!C42," ",FILIACIÓN!D42," ",FILIACIÓN!E42)</f>
        <v xml:space="preserve">  </v>
      </c>
      <c r="D83" s="20"/>
      <c r="E83" s="8">
        <f>FILIACIÓN!I42</f>
        <v>0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3">
        <f t="shared" si="5"/>
        <v>0</v>
      </c>
      <c r="AH83" s="3">
        <f t="shared" si="6"/>
        <v>0</v>
      </c>
      <c r="AI83" s="3">
        <f t="shared" si="7"/>
        <v>0</v>
      </c>
      <c r="AJ83" s="3">
        <f t="shared" si="8"/>
        <v>0</v>
      </c>
      <c r="AK83" s="3">
        <f t="shared" si="9"/>
        <v>0</v>
      </c>
    </row>
    <row r="84" spans="2:37" ht="12.4" customHeight="1" x14ac:dyDescent="0.25">
      <c r="B84" s="4">
        <f>FILIACIÓN!B43</f>
        <v>36</v>
      </c>
      <c r="C84" s="11" t="str">
        <f>CONCATENATE(FILIACIÓN!C43," ",FILIACIÓN!D43," ",FILIACIÓN!E43)</f>
        <v xml:space="preserve">  </v>
      </c>
      <c r="D84" s="20"/>
      <c r="E84" s="8">
        <f>FILIACIÓN!I43</f>
        <v>0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3">
        <f t="shared" si="5"/>
        <v>0</v>
      </c>
      <c r="AH84" s="3">
        <f t="shared" si="6"/>
        <v>0</v>
      </c>
      <c r="AI84" s="3">
        <f t="shared" si="7"/>
        <v>0</v>
      </c>
      <c r="AJ84" s="3">
        <f t="shared" si="8"/>
        <v>0</v>
      </c>
      <c r="AK84" s="3">
        <f t="shared" si="9"/>
        <v>0</v>
      </c>
    </row>
    <row r="86" spans="2:37" x14ac:dyDescent="0.25">
      <c r="AG86" s="1"/>
      <c r="AH86" s="1"/>
    </row>
  </sheetData>
  <mergeCells count="30">
    <mergeCell ref="Y2:AK2"/>
    <mergeCell ref="Y3:AK3"/>
    <mergeCell ref="B3:C3"/>
    <mergeCell ref="B4:C4"/>
    <mergeCell ref="A1:AK1"/>
    <mergeCell ref="B2:C2"/>
    <mergeCell ref="T2:X2"/>
    <mergeCell ref="T3:X3"/>
    <mergeCell ref="D2:S2"/>
    <mergeCell ref="D3:S3"/>
    <mergeCell ref="D4:S4"/>
    <mergeCell ref="B44:C44"/>
    <mergeCell ref="D44:S44"/>
    <mergeCell ref="T44:X44"/>
    <mergeCell ref="Y44:AK44"/>
    <mergeCell ref="B45:C45"/>
    <mergeCell ref="D45:S45"/>
    <mergeCell ref="T45:X45"/>
    <mergeCell ref="Y45:AK45"/>
    <mergeCell ref="AC4:AF4"/>
    <mergeCell ref="AG4:AK4"/>
    <mergeCell ref="Y4:AB4"/>
    <mergeCell ref="T4:X4"/>
    <mergeCell ref="A43:AK43"/>
    <mergeCell ref="T46:X46"/>
    <mergeCell ref="Y46:AB46"/>
    <mergeCell ref="AC46:AF46"/>
    <mergeCell ref="AG46:AK46"/>
    <mergeCell ref="B46:C46"/>
    <mergeCell ref="D46:S46"/>
  </mergeCells>
  <pageMargins left="0.31496062992125984" right="0.31496062992125984" top="0.59055118110236215" bottom="0.31496062992125984" header="0.31496062992125984" footer="0.31496062992125984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0052DA-457E-4E31-AF24-122D3569FE30}">
          <x14:formula1>
            <xm:f>'Estadistica 1er Trimestre'!$D$7:$E$7</xm:f>
          </x14:formula1>
          <xm:sqref>D7:D42 D49:D84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C623-5EA8-49F4-AB05-BA07FFB528CC}">
  <dimension ref="A1:AH43"/>
  <sheetViews>
    <sheetView workbookViewId="0">
      <selection activeCell="AJ12" sqref="AJ12"/>
    </sheetView>
  </sheetViews>
  <sheetFormatPr baseColWidth="10" defaultRowHeight="15" x14ac:dyDescent="0.25"/>
  <cols>
    <col min="1" max="1" width="3.28515625" bestFit="1" customWidth="1"/>
    <col min="2" max="2" width="28.140625" customWidth="1"/>
    <col min="3" max="4" width="2.85546875" customWidth="1"/>
    <col min="5" max="5" width="3.140625" customWidth="1"/>
    <col min="6" max="15" width="2.7109375" customWidth="1"/>
    <col min="16" max="16" width="3.140625" customWidth="1"/>
    <col min="17" max="26" width="2.7109375" customWidth="1"/>
    <col min="27" max="27" width="3.140625" customWidth="1"/>
    <col min="28" max="29" width="3.85546875" customWidth="1"/>
    <col min="30" max="30" width="3.140625" customWidth="1"/>
    <col min="31" max="31" width="3.28515625" customWidth="1"/>
    <col min="32" max="32" width="3.7109375" customWidth="1"/>
    <col min="33" max="33" width="9.28515625" customWidth="1"/>
    <col min="34" max="34" width="3.7109375" customWidth="1"/>
  </cols>
  <sheetData>
    <row r="1" spans="1:34" x14ac:dyDescent="0.25">
      <c r="A1" s="63" t="s">
        <v>125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12.95" customHeight="1" x14ac:dyDescent="0.25">
      <c r="B2" s="2" t="s">
        <v>0</v>
      </c>
      <c r="C2" s="60" t="str">
        <f>CARATULA!G12</f>
        <v>ELODIA DE LIJERON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52" t="s">
        <v>4</v>
      </c>
      <c r="R2" s="52"/>
      <c r="S2" s="52"/>
      <c r="T2" s="52"/>
      <c r="U2" s="52"/>
      <c r="V2" s="61" t="str">
        <f>CARATULA!G22</f>
        <v>MATEMATICA</v>
      </c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ht="12.95" customHeight="1" x14ac:dyDescent="0.25">
      <c r="B3" s="2" t="s">
        <v>1</v>
      </c>
      <c r="C3" s="60" t="str">
        <f>CARATULA!G18</f>
        <v>SECUNDARIA COMUNITARI PRODUCTIVA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52" t="s">
        <v>3</v>
      </c>
      <c r="R3" s="52"/>
      <c r="S3" s="52"/>
      <c r="T3" s="52"/>
      <c r="U3" s="52"/>
      <c r="V3" s="61" t="str">
        <f>CARATULA!G16</f>
        <v>MYRIAM MILENA MIRANDA HERRA</v>
      </c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</row>
    <row r="4" spans="1:34" ht="12.95" customHeight="1" x14ac:dyDescent="0.25">
      <c r="B4" s="2" t="s">
        <v>2</v>
      </c>
      <c r="C4" s="62" t="str">
        <f>CARATULA!G20</f>
        <v>QUINTO A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56" t="s">
        <v>53</v>
      </c>
      <c r="R4" s="56"/>
      <c r="S4" s="56"/>
      <c r="T4" s="56"/>
      <c r="U4" s="56"/>
      <c r="V4" s="64">
        <f>CARATULA!K10</f>
        <v>45693</v>
      </c>
      <c r="W4" s="65"/>
      <c r="X4" s="65"/>
      <c r="Y4" s="65"/>
      <c r="Z4" s="65"/>
      <c r="AA4" s="56" t="s">
        <v>69</v>
      </c>
      <c r="AB4" s="56"/>
      <c r="AC4" s="56"/>
      <c r="AD4" s="56"/>
      <c r="AE4" s="64">
        <f>CARATULA!L10</f>
        <v>45787</v>
      </c>
      <c r="AF4" s="65"/>
      <c r="AG4" s="65"/>
      <c r="AH4" s="65"/>
    </row>
    <row r="5" spans="1:34" ht="21.75" customHeight="1" x14ac:dyDescent="0.25">
      <c r="A5" s="66" t="s">
        <v>5</v>
      </c>
      <c r="B5" s="66" t="s">
        <v>33</v>
      </c>
      <c r="C5" s="67" t="s">
        <v>34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9"/>
      <c r="AE5" s="74" t="s">
        <v>38</v>
      </c>
      <c r="AF5" s="72" t="s">
        <v>40</v>
      </c>
      <c r="AG5" s="72"/>
      <c r="AH5" s="72"/>
    </row>
    <row r="6" spans="1:34" ht="12" customHeight="1" x14ac:dyDescent="0.25">
      <c r="A6" s="66"/>
      <c r="B6" s="66"/>
      <c r="C6" s="66" t="s">
        <v>35</v>
      </c>
      <c r="D6" s="66"/>
      <c r="E6" s="74" t="s">
        <v>43</v>
      </c>
      <c r="F6" s="66" t="s">
        <v>36</v>
      </c>
      <c r="G6" s="66"/>
      <c r="H6" s="66"/>
      <c r="I6" s="66"/>
      <c r="J6" s="66"/>
      <c r="K6" s="66"/>
      <c r="L6" s="66"/>
      <c r="M6" s="66"/>
      <c r="N6" s="66"/>
      <c r="O6" s="66"/>
      <c r="P6" s="74" t="s">
        <v>43</v>
      </c>
      <c r="Q6" s="66" t="s">
        <v>37</v>
      </c>
      <c r="R6" s="66"/>
      <c r="S6" s="66"/>
      <c r="T6" s="66"/>
      <c r="U6" s="66"/>
      <c r="V6" s="66"/>
      <c r="W6" s="66"/>
      <c r="X6" s="66"/>
      <c r="Y6" s="66"/>
      <c r="Z6" s="66"/>
      <c r="AA6" s="74" t="s">
        <v>43</v>
      </c>
      <c r="AB6" s="66" t="s">
        <v>39</v>
      </c>
      <c r="AC6" s="66"/>
      <c r="AD6" s="70" t="s">
        <v>43</v>
      </c>
      <c r="AE6" s="75"/>
      <c r="AF6" s="73" t="s">
        <v>44</v>
      </c>
      <c r="AG6" s="73" t="s">
        <v>41</v>
      </c>
      <c r="AH6" s="73" t="s">
        <v>42</v>
      </c>
    </row>
    <row r="7" spans="1:34" ht="39" customHeight="1" x14ac:dyDescent="0.25">
      <c r="A7" s="66"/>
      <c r="B7" s="66"/>
      <c r="C7" s="23">
        <v>1</v>
      </c>
      <c r="D7" s="23">
        <v>2</v>
      </c>
      <c r="E7" s="76"/>
      <c r="F7" s="23">
        <v>1</v>
      </c>
      <c r="G7" s="23">
        <v>2</v>
      </c>
      <c r="H7" s="23">
        <v>3</v>
      </c>
      <c r="I7" s="23">
        <v>4</v>
      </c>
      <c r="J7" s="23">
        <v>5</v>
      </c>
      <c r="K7" s="23">
        <v>6</v>
      </c>
      <c r="L7" s="23">
        <v>7</v>
      </c>
      <c r="M7" s="23">
        <v>8</v>
      </c>
      <c r="N7" s="23">
        <v>9</v>
      </c>
      <c r="O7" s="23">
        <v>10</v>
      </c>
      <c r="P7" s="76"/>
      <c r="Q7" s="23">
        <v>1</v>
      </c>
      <c r="R7" s="23">
        <v>2</v>
      </c>
      <c r="S7" s="23">
        <v>3</v>
      </c>
      <c r="T7" s="23">
        <v>4</v>
      </c>
      <c r="U7" s="23">
        <v>5</v>
      </c>
      <c r="V7" s="23">
        <v>6</v>
      </c>
      <c r="W7" s="23">
        <v>7</v>
      </c>
      <c r="X7" s="23">
        <v>8</v>
      </c>
      <c r="Y7" s="23">
        <v>9</v>
      </c>
      <c r="Z7" s="23">
        <v>10</v>
      </c>
      <c r="AA7" s="76"/>
      <c r="AB7" s="23">
        <v>1</v>
      </c>
      <c r="AC7" s="23">
        <v>2</v>
      </c>
      <c r="AD7" s="71"/>
      <c r="AE7" s="76"/>
      <c r="AF7" s="73"/>
      <c r="AG7" s="73"/>
      <c r="AH7" s="73"/>
    </row>
    <row r="8" spans="1:34" s="1" customFormat="1" ht="12.2" customHeight="1" x14ac:dyDescent="0.2">
      <c r="A8" s="3">
        <f>FILIACIÓN!B8</f>
        <v>1</v>
      </c>
      <c r="B8" s="3" t="str">
        <f>'Asistencia 1er Trimestre'!C7</f>
        <v>Mamani Eusebio Enrique Sanabrio</v>
      </c>
      <c r="C8" s="22"/>
      <c r="D8" s="22">
        <v>5</v>
      </c>
      <c r="E8" s="4">
        <f>IF(ISERROR(AVERAGE(C8:D8)),"-",AVERAGE(C8:D8))</f>
        <v>5</v>
      </c>
      <c r="F8" s="22">
        <v>45</v>
      </c>
      <c r="G8" s="22"/>
      <c r="H8" s="22"/>
      <c r="I8" s="22"/>
      <c r="J8" s="22"/>
      <c r="K8" s="22"/>
      <c r="L8" s="22"/>
      <c r="M8" s="22"/>
      <c r="N8" s="22"/>
      <c r="O8" s="22"/>
      <c r="P8" s="4">
        <f>IF(ISERROR(AVERAGE(F8:O8)),"-",AVERAGE(F8:O8))</f>
        <v>45</v>
      </c>
      <c r="Q8" s="22">
        <v>40</v>
      </c>
      <c r="R8" s="22"/>
      <c r="S8" s="22"/>
      <c r="T8" s="22"/>
      <c r="U8" s="22"/>
      <c r="V8" s="22"/>
      <c r="W8" s="22"/>
      <c r="X8" s="22"/>
      <c r="Y8" s="22"/>
      <c r="Z8" s="22"/>
      <c r="AA8" s="4">
        <f>IF(ISERROR(AVERAGE(Q8:Z8)),"-",AVERAGE(Q8:Z8))</f>
        <v>40</v>
      </c>
      <c r="AB8" s="22">
        <v>5</v>
      </c>
      <c r="AC8" s="22"/>
      <c r="AD8" s="4">
        <f>IF(ISERROR(AVERAGE(AB8:AC8)),"-",AVERAGE(AB8:AC8))</f>
        <v>5</v>
      </c>
      <c r="AE8" s="22">
        <v>5</v>
      </c>
      <c r="AF8" s="4">
        <f>IF(SUM(AD8:AE8,AA8,P8,E8)=0,"-",SUM(AD8:AE8,AA8,P8,E8))</f>
        <v>100</v>
      </c>
      <c r="AG8" s="7" t="str">
        <f>IF(AF8&lt;51,"Retenido",IF(AF8&lt;101,"Promovido","-"))</f>
        <v>Promovido</v>
      </c>
      <c r="AH8" s="7" t="str">
        <f>IF(AF8&lt;51,"ED",IF(AF8&lt;69,"DA",IF(AF8&lt;85,"DO",IF(AF8&lt;101,"DP","-"))))</f>
        <v>DP</v>
      </c>
    </row>
    <row r="9" spans="1:34" s="1" customFormat="1" ht="12.2" customHeight="1" x14ac:dyDescent="0.2">
      <c r="A9" s="3">
        <f>FILIACIÓN!B9</f>
        <v>2</v>
      </c>
      <c r="B9" s="3" t="str">
        <f>'Asistencia 1er Trimestre'!C8</f>
        <v xml:space="preserve"> Generación Nueva Generación</v>
      </c>
      <c r="C9" s="22"/>
      <c r="D9" s="22">
        <v>5</v>
      </c>
      <c r="E9" s="4">
        <f t="shared" ref="E9:E43" si="0">IF(ISERROR(AVERAGE(C9:D9)),"-",AVERAGE(C9:D9))</f>
        <v>5</v>
      </c>
      <c r="F9" s="22">
        <v>30</v>
      </c>
      <c r="G9" s="22"/>
      <c r="H9" s="22"/>
      <c r="I9" s="22"/>
      <c r="J9" s="22"/>
      <c r="K9" s="22"/>
      <c r="L9" s="22"/>
      <c r="M9" s="22"/>
      <c r="N9" s="22"/>
      <c r="O9" s="22"/>
      <c r="P9" s="4">
        <f t="shared" ref="P9:P43" si="1">IF(ISERROR(AVERAGE(F9:O9)),"-",AVERAGE(F9:O9))</f>
        <v>30</v>
      </c>
      <c r="Q9" s="22">
        <v>10</v>
      </c>
      <c r="R9" s="22"/>
      <c r="S9" s="22">
        <v>40</v>
      </c>
      <c r="T9" s="22"/>
      <c r="U9" s="22"/>
      <c r="V9" s="22"/>
      <c r="W9" s="22"/>
      <c r="X9" s="22"/>
      <c r="Y9" s="22"/>
      <c r="Z9" s="22"/>
      <c r="AA9" s="4">
        <f t="shared" ref="AA9:AA43" si="2">IF(ISERROR(AVERAGE(Q9:Z9)),"-",AVERAGE(Q9:Z9))</f>
        <v>25</v>
      </c>
      <c r="AB9" s="22"/>
      <c r="AC9" s="22"/>
      <c r="AD9" s="4" t="str">
        <f t="shared" ref="AD9:AD43" si="3">IF(ISERROR(AVERAGE(AB9:AC9)),"-",AVERAGE(AB9:AC9))</f>
        <v>-</v>
      </c>
      <c r="AE9" s="22"/>
      <c r="AF9" s="4">
        <f t="shared" ref="AF9:AF43" si="4">IF(SUM(AD9:AE9,AA9,P9,E9)=0,"-",SUM(AD9:AE9,AA9,P9,E9))</f>
        <v>60</v>
      </c>
      <c r="AG9" s="7" t="str">
        <f>IF(AF9&lt;51,"Retenido",IF(AF9&lt;101,"Promovido","-"))</f>
        <v>Promovido</v>
      </c>
      <c r="AH9" s="7" t="str">
        <f t="shared" ref="AH9:AH43" si="5">IF(AF9&lt;51,"ED",IF(AF9&lt;69,"DA",IF(AF9&lt;85,"DO",IF(AF9&lt;101,"DP","-"))))</f>
        <v>DA</v>
      </c>
    </row>
    <row r="10" spans="1:34" s="1" customFormat="1" ht="12.2" customHeight="1" x14ac:dyDescent="0.2">
      <c r="A10" s="3">
        <f>FILIACIÓN!B10</f>
        <v>3</v>
      </c>
      <c r="B10" s="3" t="str">
        <f>'Asistencia 1er Trimestre'!C9</f>
        <v>Quisbert Sanabria Jaqueline</v>
      </c>
      <c r="C10" s="22"/>
      <c r="D10" s="22"/>
      <c r="E10" s="4" t="str">
        <f t="shared" si="0"/>
        <v>-</v>
      </c>
      <c r="F10" s="22">
        <v>25</v>
      </c>
      <c r="G10" s="22"/>
      <c r="H10" s="22"/>
      <c r="I10" s="22"/>
      <c r="J10" s="22"/>
      <c r="K10" s="22"/>
      <c r="L10" s="22"/>
      <c r="M10" s="22"/>
      <c r="N10" s="22"/>
      <c r="O10" s="22"/>
      <c r="P10" s="4">
        <f t="shared" si="1"/>
        <v>25</v>
      </c>
      <c r="Q10" s="22">
        <v>25</v>
      </c>
      <c r="R10" s="22"/>
      <c r="S10" s="22"/>
      <c r="T10" s="22"/>
      <c r="U10" s="22"/>
      <c r="V10" s="22"/>
      <c r="W10" s="22"/>
      <c r="X10" s="22"/>
      <c r="Y10" s="22"/>
      <c r="Z10" s="22"/>
      <c r="AA10" s="4">
        <f t="shared" si="2"/>
        <v>25</v>
      </c>
      <c r="AB10" s="22"/>
      <c r="AC10" s="22"/>
      <c r="AD10" s="4" t="str">
        <f t="shared" si="3"/>
        <v>-</v>
      </c>
      <c r="AE10" s="22"/>
      <c r="AF10" s="4">
        <f t="shared" si="4"/>
        <v>50</v>
      </c>
      <c r="AG10" s="7" t="str">
        <f t="shared" ref="AG10:AG43" si="6">IF(AF10&lt;51,"Retenido",IF(AF10&lt;101,"Promovido","-"))</f>
        <v>Retenido</v>
      </c>
      <c r="AH10" s="7" t="str">
        <f t="shared" si="5"/>
        <v>ED</v>
      </c>
    </row>
    <row r="11" spans="1:34" s="1" customFormat="1" ht="12.2" customHeight="1" x14ac:dyDescent="0.2">
      <c r="A11" s="3">
        <f>FILIACIÓN!B11</f>
        <v>4</v>
      </c>
      <c r="B11" s="3" t="str">
        <f>'Asistencia 1er Trimestre'!C10</f>
        <v xml:space="preserve">  </v>
      </c>
      <c r="C11" s="22"/>
      <c r="D11" s="22"/>
      <c r="E11" s="4" t="str">
        <f t="shared" si="0"/>
        <v>-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4" t="str">
        <f t="shared" si="1"/>
        <v>-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4" t="str">
        <f t="shared" si="2"/>
        <v>-</v>
      </c>
      <c r="AB11" s="22"/>
      <c r="AC11" s="22"/>
      <c r="AD11" s="4" t="str">
        <f t="shared" si="3"/>
        <v>-</v>
      </c>
      <c r="AE11" s="22"/>
      <c r="AF11" s="4" t="str">
        <f t="shared" si="4"/>
        <v>-</v>
      </c>
      <c r="AG11" s="7" t="str">
        <f t="shared" si="6"/>
        <v>-</v>
      </c>
      <c r="AH11" s="7" t="str">
        <f t="shared" si="5"/>
        <v>-</v>
      </c>
    </row>
    <row r="12" spans="1:34" s="1" customFormat="1" ht="12.2" customHeight="1" x14ac:dyDescent="0.2">
      <c r="A12" s="3">
        <f>FILIACIÓN!B12</f>
        <v>5</v>
      </c>
      <c r="B12" s="3" t="str">
        <f>'Asistencia 1er Trimestre'!C11</f>
        <v xml:space="preserve">  </v>
      </c>
      <c r="C12" s="22"/>
      <c r="D12" s="22"/>
      <c r="E12" s="4" t="str">
        <f t="shared" si="0"/>
        <v>-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4" t="str">
        <f t="shared" si="1"/>
        <v>-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4" t="str">
        <f t="shared" si="2"/>
        <v>-</v>
      </c>
      <c r="AB12" s="22"/>
      <c r="AC12" s="22"/>
      <c r="AD12" s="4" t="str">
        <f t="shared" si="3"/>
        <v>-</v>
      </c>
      <c r="AE12" s="22"/>
      <c r="AF12" s="4" t="str">
        <f t="shared" si="4"/>
        <v>-</v>
      </c>
      <c r="AG12" s="7" t="str">
        <f t="shared" si="6"/>
        <v>-</v>
      </c>
      <c r="AH12" s="7" t="str">
        <f t="shared" si="5"/>
        <v>-</v>
      </c>
    </row>
    <row r="13" spans="1:34" s="1" customFormat="1" ht="12.2" customHeight="1" x14ac:dyDescent="0.2">
      <c r="A13" s="3">
        <f>FILIACIÓN!B13</f>
        <v>6</v>
      </c>
      <c r="B13" s="3" t="str">
        <f>'Asistencia 1er Trimestre'!C12</f>
        <v xml:space="preserve">  </v>
      </c>
      <c r="C13" s="22"/>
      <c r="D13" s="22"/>
      <c r="E13" s="4" t="str">
        <f t="shared" si="0"/>
        <v>-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4" t="str">
        <f t="shared" si="1"/>
        <v>-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4" t="str">
        <f t="shared" si="2"/>
        <v>-</v>
      </c>
      <c r="AB13" s="22"/>
      <c r="AC13" s="22"/>
      <c r="AD13" s="4" t="str">
        <f t="shared" si="3"/>
        <v>-</v>
      </c>
      <c r="AE13" s="22"/>
      <c r="AF13" s="4" t="str">
        <f t="shared" si="4"/>
        <v>-</v>
      </c>
      <c r="AG13" s="7" t="str">
        <f t="shared" si="6"/>
        <v>-</v>
      </c>
      <c r="AH13" s="7" t="str">
        <f t="shared" si="5"/>
        <v>-</v>
      </c>
    </row>
    <row r="14" spans="1:34" s="1" customFormat="1" ht="12.2" customHeight="1" x14ac:dyDescent="0.2">
      <c r="A14" s="3">
        <f>FILIACIÓN!B14</f>
        <v>7</v>
      </c>
      <c r="B14" s="3" t="str">
        <f>'Asistencia 1er Trimestre'!C13</f>
        <v xml:space="preserve">  </v>
      </c>
      <c r="C14" s="22"/>
      <c r="D14" s="22"/>
      <c r="E14" s="4" t="str">
        <f t="shared" si="0"/>
        <v>-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4" t="str">
        <f t="shared" si="1"/>
        <v>-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4" t="str">
        <f t="shared" si="2"/>
        <v>-</v>
      </c>
      <c r="AB14" s="22"/>
      <c r="AC14" s="22"/>
      <c r="AD14" s="4" t="str">
        <f t="shared" si="3"/>
        <v>-</v>
      </c>
      <c r="AE14" s="22"/>
      <c r="AF14" s="4" t="str">
        <f t="shared" si="4"/>
        <v>-</v>
      </c>
      <c r="AG14" s="7" t="str">
        <f t="shared" si="6"/>
        <v>-</v>
      </c>
      <c r="AH14" s="7" t="str">
        <f t="shared" si="5"/>
        <v>-</v>
      </c>
    </row>
    <row r="15" spans="1:34" s="1" customFormat="1" ht="12.2" customHeight="1" x14ac:dyDescent="0.2">
      <c r="A15" s="3">
        <f>FILIACIÓN!B15</f>
        <v>8</v>
      </c>
      <c r="B15" s="3" t="str">
        <f>'Asistencia 1er Trimestre'!C14</f>
        <v xml:space="preserve">  </v>
      </c>
      <c r="C15" s="22"/>
      <c r="D15" s="22"/>
      <c r="E15" s="4" t="str">
        <f t="shared" si="0"/>
        <v>-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" t="str">
        <f t="shared" si="1"/>
        <v>-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4" t="str">
        <f t="shared" si="2"/>
        <v>-</v>
      </c>
      <c r="AB15" s="22"/>
      <c r="AC15" s="22"/>
      <c r="AD15" s="4" t="str">
        <f t="shared" si="3"/>
        <v>-</v>
      </c>
      <c r="AE15" s="22"/>
      <c r="AF15" s="4" t="str">
        <f t="shared" si="4"/>
        <v>-</v>
      </c>
      <c r="AG15" s="7" t="str">
        <f t="shared" si="6"/>
        <v>-</v>
      </c>
      <c r="AH15" s="7" t="str">
        <f t="shared" si="5"/>
        <v>-</v>
      </c>
    </row>
    <row r="16" spans="1:34" s="1" customFormat="1" ht="12.2" customHeight="1" x14ac:dyDescent="0.2">
      <c r="A16" s="3">
        <f>FILIACIÓN!B16</f>
        <v>9</v>
      </c>
      <c r="B16" s="3" t="str">
        <f>'Asistencia 1er Trimestre'!C15</f>
        <v xml:space="preserve">  </v>
      </c>
      <c r="C16" s="22"/>
      <c r="D16" s="22"/>
      <c r="E16" s="4" t="str">
        <f t="shared" si="0"/>
        <v>-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4" t="str">
        <f t="shared" si="1"/>
        <v>-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4" t="str">
        <f t="shared" si="2"/>
        <v>-</v>
      </c>
      <c r="AB16" s="22"/>
      <c r="AC16" s="22"/>
      <c r="AD16" s="4" t="str">
        <f t="shared" si="3"/>
        <v>-</v>
      </c>
      <c r="AE16" s="22"/>
      <c r="AF16" s="4" t="str">
        <f t="shared" si="4"/>
        <v>-</v>
      </c>
      <c r="AG16" s="7" t="str">
        <f t="shared" si="6"/>
        <v>-</v>
      </c>
      <c r="AH16" s="7" t="str">
        <f t="shared" si="5"/>
        <v>-</v>
      </c>
    </row>
    <row r="17" spans="1:34" s="1" customFormat="1" ht="12.2" customHeight="1" x14ac:dyDescent="0.2">
      <c r="A17" s="3">
        <f>FILIACIÓN!B17</f>
        <v>10</v>
      </c>
      <c r="B17" s="3" t="str">
        <f>'Asistencia 1er Trimestre'!C16</f>
        <v xml:space="preserve">  </v>
      </c>
      <c r="C17" s="22"/>
      <c r="D17" s="22"/>
      <c r="E17" s="4" t="str">
        <f t="shared" si="0"/>
        <v>-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" t="str">
        <f t="shared" si="1"/>
        <v>-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4" t="str">
        <f t="shared" si="2"/>
        <v>-</v>
      </c>
      <c r="AB17" s="22"/>
      <c r="AC17" s="22"/>
      <c r="AD17" s="4" t="str">
        <f t="shared" si="3"/>
        <v>-</v>
      </c>
      <c r="AE17" s="22"/>
      <c r="AF17" s="4" t="str">
        <f t="shared" si="4"/>
        <v>-</v>
      </c>
      <c r="AG17" s="7" t="str">
        <f t="shared" si="6"/>
        <v>-</v>
      </c>
      <c r="AH17" s="7" t="str">
        <f t="shared" si="5"/>
        <v>-</v>
      </c>
    </row>
    <row r="18" spans="1:34" s="1" customFormat="1" ht="12.2" customHeight="1" x14ac:dyDescent="0.2">
      <c r="A18" s="3">
        <f>FILIACIÓN!B18</f>
        <v>11</v>
      </c>
      <c r="B18" s="3" t="str">
        <f>'Asistencia 1er Trimestre'!C17</f>
        <v xml:space="preserve">  </v>
      </c>
      <c r="C18" s="22"/>
      <c r="D18" s="22"/>
      <c r="E18" s="4" t="str">
        <f t="shared" si="0"/>
        <v>-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" t="str">
        <f t="shared" si="1"/>
        <v>-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4" t="str">
        <f t="shared" si="2"/>
        <v>-</v>
      </c>
      <c r="AB18" s="22"/>
      <c r="AC18" s="22"/>
      <c r="AD18" s="4" t="str">
        <f t="shared" si="3"/>
        <v>-</v>
      </c>
      <c r="AE18" s="22"/>
      <c r="AF18" s="4" t="str">
        <f t="shared" si="4"/>
        <v>-</v>
      </c>
      <c r="AG18" s="7" t="str">
        <f t="shared" si="6"/>
        <v>-</v>
      </c>
      <c r="AH18" s="7" t="str">
        <f t="shared" si="5"/>
        <v>-</v>
      </c>
    </row>
    <row r="19" spans="1:34" s="1" customFormat="1" ht="12.2" customHeight="1" x14ac:dyDescent="0.2">
      <c r="A19" s="3">
        <f>FILIACIÓN!B19</f>
        <v>12</v>
      </c>
      <c r="B19" s="3" t="str">
        <f>'Asistencia 1er Trimestre'!C18</f>
        <v xml:space="preserve">  </v>
      </c>
      <c r="C19" s="22"/>
      <c r="D19" s="22"/>
      <c r="E19" s="4" t="str">
        <f t="shared" si="0"/>
        <v>-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" t="str">
        <f t="shared" si="1"/>
        <v>-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4" t="str">
        <f t="shared" si="2"/>
        <v>-</v>
      </c>
      <c r="AB19" s="22"/>
      <c r="AC19" s="22"/>
      <c r="AD19" s="4" t="str">
        <f t="shared" si="3"/>
        <v>-</v>
      </c>
      <c r="AE19" s="22"/>
      <c r="AF19" s="4" t="str">
        <f t="shared" si="4"/>
        <v>-</v>
      </c>
      <c r="AG19" s="7" t="str">
        <f t="shared" si="6"/>
        <v>-</v>
      </c>
      <c r="AH19" s="7" t="str">
        <f t="shared" si="5"/>
        <v>-</v>
      </c>
    </row>
    <row r="20" spans="1:34" s="1" customFormat="1" ht="12.2" customHeight="1" x14ac:dyDescent="0.2">
      <c r="A20" s="3">
        <f>FILIACIÓN!B20</f>
        <v>13</v>
      </c>
      <c r="B20" s="3" t="str">
        <f>'Asistencia 1er Trimestre'!C19</f>
        <v xml:space="preserve">  </v>
      </c>
      <c r="C20" s="22"/>
      <c r="D20" s="22"/>
      <c r="E20" s="4" t="str">
        <f t="shared" si="0"/>
        <v>-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4" t="str">
        <f t="shared" si="1"/>
        <v>-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4" t="str">
        <f t="shared" si="2"/>
        <v>-</v>
      </c>
      <c r="AB20" s="22"/>
      <c r="AC20" s="22"/>
      <c r="AD20" s="4" t="str">
        <f t="shared" si="3"/>
        <v>-</v>
      </c>
      <c r="AE20" s="22"/>
      <c r="AF20" s="4" t="str">
        <f t="shared" si="4"/>
        <v>-</v>
      </c>
      <c r="AG20" s="7" t="str">
        <f t="shared" si="6"/>
        <v>-</v>
      </c>
      <c r="AH20" s="7" t="str">
        <f t="shared" si="5"/>
        <v>-</v>
      </c>
    </row>
    <row r="21" spans="1:34" s="1" customFormat="1" ht="12.2" customHeight="1" x14ac:dyDescent="0.2">
      <c r="A21" s="3">
        <f>FILIACIÓN!B21</f>
        <v>14</v>
      </c>
      <c r="B21" s="3" t="str">
        <f>'Asistencia 1er Trimestre'!C20</f>
        <v xml:space="preserve">  </v>
      </c>
      <c r="C21" s="22"/>
      <c r="D21" s="22"/>
      <c r="E21" s="4" t="str">
        <f t="shared" si="0"/>
        <v>-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4" t="str">
        <f t="shared" si="1"/>
        <v>-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4" t="str">
        <f t="shared" si="2"/>
        <v>-</v>
      </c>
      <c r="AB21" s="22"/>
      <c r="AC21" s="22"/>
      <c r="AD21" s="4" t="str">
        <f t="shared" si="3"/>
        <v>-</v>
      </c>
      <c r="AE21" s="22"/>
      <c r="AF21" s="4" t="str">
        <f t="shared" si="4"/>
        <v>-</v>
      </c>
      <c r="AG21" s="7" t="str">
        <f t="shared" si="6"/>
        <v>-</v>
      </c>
      <c r="AH21" s="7" t="str">
        <f t="shared" si="5"/>
        <v>-</v>
      </c>
    </row>
    <row r="22" spans="1:34" s="1" customFormat="1" ht="12.2" customHeight="1" x14ac:dyDescent="0.2">
      <c r="A22" s="3">
        <f>FILIACIÓN!B22</f>
        <v>15</v>
      </c>
      <c r="B22" s="3" t="str">
        <f>'Asistencia 1er Trimestre'!C21</f>
        <v xml:space="preserve">  </v>
      </c>
      <c r="C22" s="22"/>
      <c r="D22" s="22"/>
      <c r="E22" s="4" t="str">
        <f t="shared" si="0"/>
        <v>-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4" t="str">
        <f t="shared" si="1"/>
        <v>-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4" t="str">
        <f t="shared" si="2"/>
        <v>-</v>
      </c>
      <c r="AB22" s="22"/>
      <c r="AC22" s="22"/>
      <c r="AD22" s="4" t="str">
        <f t="shared" si="3"/>
        <v>-</v>
      </c>
      <c r="AE22" s="22"/>
      <c r="AF22" s="4" t="str">
        <f t="shared" si="4"/>
        <v>-</v>
      </c>
      <c r="AG22" s="7" t="str">
        <f t="shared" si="6"/>
        <v>-</v>
      </c>
      <c r="AH22" s="7" t="str">
        <f t="shared" si="5"/>
        <v>-</v>
      </c>
    </row>
    <row r="23" spans="1:34" s="1" customFormat="1" ht="12.2" customHeight="1" x14ac:dyDescent="0.2">
      <c r="A23" s="3">
        <f>FILIACIÓN!B23</f>
        <v>16</v>
      </c>
      <c r="B23" s="3" t="str">
        <f>'Asistencia 1er Trimestre'!C22</f>
        <v xml:space="preserve">  </v>
      </c>
      <c r="C23" s="22"/>
      <c r="D23" s="22"/>
      <c r="E23" s="4" t="str">
        <f t="shared" si="0"/>
        <v>-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4" t="str">
        <f t="shared" si="1"/>
        <v>-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4" t="str">
        <f t="shared" si="2"/>
        <v>-</v>
      </c>
      <c r="AB23" s="22"/>
      <c r="AC23" s="22"/>
      <c r="AD23" s="4" t="str">
        <f t="shared" si="3"/>
        <v>-</v>
      </c>
      <c r="AE23" s="22"/>
      <c r="AF23" s="4" t="str">
        <f t="shared" si="4"/>
        <v>-</v>
      </c>
      <c r="AG23" s="7" t="str">
        <f t="shared" si="6"/>
        <v>-</v>
      </c>
      <c r="AH23" s="7" t="str">
        <f t="shared" si="5"/>
        <v>-</v>
      </c>
    </row>
    <row r="24" spans="1:34" s="1" customFormat="1" ht="12.2" customHeight="1" x14ac:dyDescent="0.2">
      <c r="A24" s="3">
        <f>FILIACIÓN!B24</f>
        <v>17</v>
      </c>
      <c r="B24" s="3" t="str">
        <f>'Asistencia 1er Trimestre'!C23</f>
        <v xml:space="preserve">  </v>
      </c>
      <c r="C24" s="22"/>
      <c r="D24" s="22"/>
      <c r="E24" s="4" t="str">
        <f t="shared" si="0"/>
        <v>-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" t="str">
        <f t="shared" si="1"/>
        <v>-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4" t="str">
        <f t="shared" si="2"/>
        <v>-</v>
      </c>
      <c r="AB24" s="22"/>
      <c r="AC24" s="22"/>
      <c r="AD24" s="4" t="str">
        <f t="shared" si="3"/>
        <v>-</v>
      </c>
      <c r="AE24" s="22"/>
      <c r="AF24" s="4" t="str">
        <f t="shared" si="4"/>
        <v>-</v>
      </c>
      <c r="AG24" s="7" t="str">
        <f t="shared" si="6"/>
        <v>-</v>
      </c>
      <c r="AH24" s="7" t="str">
        <f t="shared" si="5"/>
        <v>-</v>
      </c>
    </row>
    <row r="25" spans="1:34" s="1" customFormat="1" ht="12.2" customHeight="1" x14ac:dyDescent="0.2">
      <c r="A25" s="3">
        <f>FILIACIÓN!B25</f>
        <v>18</v>
      </c>
      <c r="B25" s="3" t="str">
        <f>'Asistencia 1er Trimestre'!C24</f>
        <v xml:space="preserve">  </v>
      </c>
      <c r="C25" s="22"/>
      <c r="D25" s="22"/>
      <c r="E25" s="4" t="str">
        <f t="shared" si="0"/>
        <v>-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4" t="str">
        <f t="shared" si="1"/>
        <v>-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4" t="str">
        <f t="shared" si="2"/>
        <v>-</v>
      </c>
      <c r="AB25" s="22"/>
      <c r="AC25" s="22"/>
      <c r="AD25" s="4" t="str">
        <f t="shared" si="3"/>
        <v>-</v>
      </c>
      <c r="AE25" s="22"/>
      <c r="AF25" s="4" t="str">
        <f t="shared" si="4"/>
        <v>-</v>
      </c>
      <c r="AG25" s="7" t="str">
        <f t="shared" si="6"/>
        <v>-</v>
      </c>
      <c r="AH25" s="7" t="str">
        <f t="shared" si="5"/>
        <v>-</v>
      </c>
    </row>
    <row r="26" spans="1:34" s="1" customFormat="1" ht="12.2" customHeight="1" x14ac:dyDescent="0.2">
      <c r="A26" s="3">
        <f>FILIACIÓN!B26</f>
        <v>19</v>
      </c>
      <c r="B26" s="3" t="str">
        <f>'Asistencia 1er Trimestre'!C25</f>
        <v xml:space="preserve">  </v>
      </c>
      <c r="C26" s="22"/>
      <c r="D26" s="22"/>
      <c r="E26" s="4" t="str">
        <f t="shared" si="0"/>
        <v>-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4" t="str">
        <f t="shared" si="1"/>
        <v>-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4" t="str">
        <f t="shared" si="2"/>
        <v>-</v>
      </c>
      <c r="AB26" s="22"/>
      <c r="AC26" s="22"/>
      <c r="AD26" s="4" t="str">
        <f t="shared" si="3"/>
        <v>-</v>
      </c>
      <c r="AE26" s="22"/>
      <c r="AF26" s="4" t="str">
        <f t="shared" si="4"/>
        <v>-</v>
      </c>
      <c r="AG26" s="7" t="str">
        <f t="shared" si="6"/>
        <v>-</v>
      </c>
      <c r="AH26" s="7" t="str">
        <f t="shared" si="5"/>
        <v>-</v>
      </c>
    </row>
    <row r="27" spans="1:34" s="1" customFormat="1" ht="12.2" customHeight="1" x14ac:dyDescent="0.2">
      <c r="A27" s="3">
        <f>FILIACIÓN!B27</f>
        <v>20</v>
      </c>
      <c r="B27" s="3" t="str">
        <f>'Asistencia 1er Trimestre'!C26</f>
        <v xml:space="preserve">  </v>
      </c>
      <c r="C27" s="22"/>
      <c r="D27" s="22"/>
      <c r="E27" s="4" t="str">
        <f t="shared" si="0"/>
        <v>-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4" t="str">
        <f t="shared" si="1"/>
        <v>-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4" t="str">
        <f t="shared" si="2"/>
        <v>-</v>
      </c>
      <c r="AB27" s="22"/>
      <c r="AC27" s="22"/>
      <c r="AD27" s="4" t="str">
        <f t="shared" si="3"/>
        <v>-</v>
      </c>
      <c r="AE27" s="22"/>
      <c r="AF27" s="4" t="str">
        <f t="shared" si="4"/>
        <v>-</v>
      </c>
      <c r="AG27" s="7" t="str">
        <f t="shared" si="6"/>
        <v>-</v>
      </c>
      <c r="AH27" s="7" t="str">
        <f t="shared" si="5"/>
        <v>-</v>
      </c>
    </row>
    <row r="28" spans="1:34" s="1" customFormat="1" ht="12.2" customHeight="1" x14ac:dyDescent="0.2">
      <c r="A28" s="3">
        <f>FILIACIÓN!B28</f>
        <v>21</v>
      </c>
      <c r="B28" s="3" t="str">
        <f>'Asistencia 1er Trimestre'!C27</f>
        <v xml:space="preserve">  </v>
      </c>
      <c r="C28" s="22"/>
      <c r="D28" s="22"/>
      <c r="E28" s="4" t="str">
        <f t="shared" si="0"/>
        <v>-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4" t="str">
        <f t="shared" si="1"/>
        <v>-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4" t="str">
        <f t="shared" si="2"/>
        <v>-</v>
      </c>
      <c r="AB28" s="22"/>
      <c r="AC28" s="22"/>
      <c r="AD28" s="4" t="str">
        <f t="shared" si="3"/>
        <v>-</v>
      </c>
      <c r="AE28" s="22"/>
      <c r="AF28" s="4" t="str">
        <f t="shared" si="4"/>
        <v>-</v>
      </c>
      <c r="AG28" s="7" t="str">
        <f t="shared" si="6"/>
        <v>-</v>
      </c>
      <c r="AH28" s="7" t="str">
        <f t="shared" si="5"/>
        <v>-</v>
      </c>
    </row>
    <row r="29" spans="1:34" s="1" customFormat="1" ht="12.2" customHeight="1" x14ac:dyDescent="0.2">
      <c r="A29" s="3">
        <f>FILIACIÓN!B29</f>
        <v>22</v>
      </c>
      <c r="B29" s="3" t="str">
        <f>'Asistencia 1er Trimestre'!C28</f>
        <v xml:space="preserve">  </v>
      </c>
      <c r="C29" s="22"/>
      <c r="D29" s="22"/>
      <c r="E29" s="4" t="str">
        <f t="shared" si="0"/>
        <v>-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4" t="str">
        <f t="shared" si="1"/>
        <v>-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4" t="str">
        <f t="shared" si="2"/>
        <v>-</v>
      </c>
      <c r="AB29" s="22"/>
      <c r="AC29" s="22"/>
      <c r="AD29" s="4" t="str">
        <f t="shared" si="3"/>
        <v>-</v>
      </c>
      <c r="AE29" s="22"/>
      <c r="AF29" s="4" t="str">
        <f t="shared" si="4"/>
        <v>-</v>
      </c>
      <c r="AG29" s="7" t="str">
        <f t="shared" si="6"/>
        <v>-</v>
      </c>
      <c r="AH29" s="7" t="str">
        <f t="shared" si="5"/>
        <v>-</v>
      </c>
    </row>
    <row r="30" spans="1:34" s="1" customFormat="1" ht="12.2" customHeight="1" x14ac:dyDescent="0.2">
      <c r="A30" s="3">
        <f>FILIACIÓN!B30</f>
        <v>23</v>
      </c>
      <c r="B30" s="3" t="str">
        <f>'Asistencia 1er Trimestre'!C29</f>
        <v xml:space="preserve">  </v>
      </c>
      <c r="C30" s="22"/>
      <c r="D30" s="22"/>
      <c r="E30" s="4" t="str">
        <f t="shared" si="0"/>
        <v>-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4" t="str">
        <f t="shared" si="1"/>
        <v>-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4" t="str">
        <f t="shared" si="2"/>
        <v>-</v>
      </c>
      <c r="AB30" s="22"/>
      <c r="AC30" s="22"/>
      <c r="AD30" s="4" t="str">
        <f t="shared" si="3"/>
        <v>-</v>
      </c>
      <c r="AE30" s="22"/>
      <c r="AF30" s="4" t="str">
        <f t="shared" si="4"/>
        <v>-</v>
      </c>
      <c r="AG30" s="7" t="str">
        <f t="shared" si="6"/>
        <v>-</v>
      </c>
      <c r="AH30" s="7" t="str">
        <f t="shared" si="5"/>
        <v>-</v>
      </c>
    </row>
    <row r="31" spans="1:34" s="1" customFormat="1" ht="12.2" customHeight="1" x14ac:dyDescent="0.2">
      <c r="A31" s="3">
        <f>FILIACIÓN!B31</f>
        <v>24</v>
      </c>
      <c r="B31" s="3" t="str">
        <f>'Asistencia 1er Trimestre'!C30</f>
        <v xml:space="preserve">  </v>
      </c>
      <c r="C31" s="22"/>
      <c r="D31" s="22"/>
      <c r="E31" s="4" t="str">
        <f t="shared" si="0"/>
        <v>-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4" t="str">
        <f t="shared" si="1"/>
        <v>-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4" t="str">
        <f t="shared" si="2"/>
        <v>-</v>
      </c>
      <c r="AB31" s="22"/>
      <c r="AC31" s="22"/>
      <c r="AD31" s="4" t="str">
        <f t="shared" si="3"/>
        <v>-</v>
      </c>
      <c r="AE31" s="22"/>
      <c r="AF31" s="4" t="str">
        <f t="shared" si="4"/>
        <v>-</v>
      </c>
      <c r="AG31" s="7" t="str">
        <f t="shared" si="6"/>
        <v>-</v>
      </c>
      <c r="AH31" s="7" t="str">
        <f t="shared" si="5"/>
        <v>-</v>
      </c>
    </row>
    <row r="32" spans="1:34" s="1" customFormat="1" ht="12.2" customHeight="1" x14ac:dyDescent="0.2">
      <c r="A32" s="3">
        <f>FILIACIÓN!B32</f>
        <v>25</v>
      </c>
      <c r="B32" s="3" t="str">
        <f>'Asistencia 1er Trimestre'!C31</f>
        <v xml:space="preserve">  </v>
      </c>
      <c r="C32" s="22"/>
      <c r="D32" s="22"/>
      <c r="E32" s="4" t="str">
        <f t="shared" si="0"/>
        <v>-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4" t="str">
        <f t="shared" si="1"/>
        <v>-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4" t="str">
        <f t="shared" si="2"/>
        <v>-</v>
      </c>
      <c r="AB32" s="22"/>
      <c r="AC32" s="22"/>
      <c r="AD32" s="4" t="str">
        <f t="shared" si="3"/>
        <v>-</v>
      </c>
      <c r="AE32" s="22"/>
      <c r="AF32" s="4" t="str">
        <f t="shared" si="4"/>
        <v>-</v>
      </c>
      <c r="AG32" s="7" t="str">
        <f t="shared" si="6"/>
        <v>-</v>
      </c>
      <c r="AH32" s="7" t="str">
        <f t="shared" si="5"/>
        <v>-</v>
      </c>
    </row>
    <row r="33" spans="1:34" s="1" customFormat="1" ht="12.2" customHeight="1" x14ac:dyDescent="0.2">
      <c r="A33" s="3">
        <f>FILIACIÓN!B33</f>
        <v>26</v>
      </c>
      <c r="B33" s="3" t="str">
        <f>'Asistencia 1er Trimestre'!C32</f>
        <v xml:space="preserve">  </v>
      </c>
      <c r="C33" s="22"/>
      <c r="D33" s="22"/>
      <c r="E33" s="4" t="str">
        <f t="shared" si="0"/>
        <v>-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4" t="str">
        <f t="shared" si="1"/>
        <v>-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4" t="str">
        <f t="shared" si="2"/>
        <v>-</v>
      </c>
      <c r="AB33" s="22"/>
      <c r="AC33" s="22"/>
      <c r="AD33" s="4" t="str">
        <f t="shared" si="3"/>
        <v>-</v>
      </c>
      <c r="AE33" s="22"/>
      <c r="AF33" s="4" t="str">
        <f t="shared" si="4"/>
        <v>-</v>
      </c>
      <c r="AG33" s="7" t="str">
        <f t="shared" si="6"/>
        <v>-</v>
      </c>
      <c r="AH33" s="7" t="str">
        <f t="shared" si="5"/>
        <v>-</v>
      </c>
    </row>
    <row r="34" spans="1:34" s="1" customFormat="1" ht="12.2" customHeight="1" x14ac:dyDescent="0.2">
      <c r="A34" s="3">
        <f>FILIACIÓN!B34</f>
        <v>27</v>
      </c>
      <c r="B34" s="3" t="str">
        <f>'Asistencia 1er Trimestre'!C33</f>
        <v xml:space="preserve">  </v>
      </c>
      <c r="C34" s="22"/>
      <c r="D34" s="22"/>
      <c r="E34" s="4" t="str">
        <f t="shared" si="0"/>
        <v>-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4" t="str">
        <f t="shared" si="1"/>
        <v>-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4" t="str">
        <f t="shared" si="2"/>
        <v>-</v>
      </c>
      <c r="AB34" s="22"/>
      <c r="AC34" s="22"/>
      <c r="AD34" s="4" t="str">
        <f t="shared" si="3"/>
        <v>-</v>
      </c>
      <c r="AE34" s="22"/>
      <c r="AF34" s="4" t="str">
        <f t="shared" si="4"/>
        <v>-</v>
      </c>
      <c r="AG34" s="7" t="str">
        <f t="shared" si="6"/>
        <v>-</v>
      </c>
      <c r="AH34" s="7" t="str">
        <f t="shared" si="5"/>
        <v>-</v>
      </c>
    </row>
    <row r="35" spans="1:34" s="1" customFormat="1" ht="12.2" customHeight="1" x14ac:dyDescent="0.2">
      <c r="A35" s="3">
        <f>FILIACIÓN!B35</f>
        <v>28</v>
      </c>
      <c r="B35" s="3" t="str">
        <f>'Asistencia 1er Trimestre'!C34</f>
        <v xml:space="preserve">  </v>
      </c>
      <c r="C35" s="22"/>
      <c r="D35" s="22"/>
      <c r="E35" s="4" t="str">
        <f t="shared" si="0"/>
        <v>-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4" t="str">
        <f t="shared" si="1"/>
        <v>-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4" t="str">
        <f t="shared" si="2"/>
        <v>-</v>
      </c>
      <c r="AB35" s="22"/>
      <c r="AC35" s="22"/>
      <c r="AD35" s="4" t="str">
        <f t="shared" si="3"/>
        <v>-</v>
      </c>
      <c r="AE35" s="22"/>
      <c r="AF35" s="4" t="str">
        <f t="shared" si="4"/>
        <v>-</v>
      </c>
      <c r="AG35" s="7" t="str">
        <f t="shared" si="6"/>
        <v>-</v>
      </c>
      <c r="AH35" s="7" t="str">
        <f t="shared" si="5"/>
        <v>-</v>
      </c>
    </row>
    <row r="36" spans="1:34" s="1" customFormat="1" ht="12.2" customHeight="1" x14ac:dyDescent="0.2">
      <c r="A36" s="3">
        <f>FILIACIÓN!B36</f>
        <v>29</v>
      </c>
      <c r="B36" s="3" t="str">
        <f>'Asistencia 1er Trimestre'!C35</f>
        <v xml:space="preserve">  </v>
      </c>
      <c r="C36" s="22"/>
      <c r="D36" s="22"/>
      <c r="E36" s="4" t="str">
        <f t="shared" si="0"/>
        <v>-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4" t="str">
        <f t="shared" si="1"/>
        <v>-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4" t="str">
        <f t="shared" si="2"/>
        <v>-</v>
      </c>
      <c r="AB36" s="22"/>
      <c r="AC36" s="22"/>
      <c r="AD36" s="4" t="str">
        <f t="shared" si="3"/>
        <v>-</v>
      </c>
      <c r="AE36" s="22"/>
      <c r="AF36" s="4" t="str">
        <f t="shared" si="4"/>
        <v>-</v>
      </c>
      <c r="AG36" s="7" t="str">
        <f t="shared" si="6"/>
        <v>-</v>
      </c>
      <c r="AH36" s="7" t="str">
        <f t="shared" si="5"/>
        <v>-</v>
      </c>
    </row>
    <row r="37" spans="1:34" s="1" customFormat="1" ht="12.2" customHeight="1" x14ac:dyDescent="0.2">
      <c r="A37" s="3">
        <f>FILIACIÓN!B37</f>
        <v>30</v>
      </c>
      <c r="B37" s="3" t="str">
        <f>'Asistencia 1er Trimestre'!C36</f>
        <v xml:space="preserve">  </v>
      </c>
      <c r="C37" s="22"/>
      <c r="D37" s="22"/>
      <c r="E37" s="4" t="str">
        <f t="shared" si="0"/>
        <v>-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4" t="str">
        <f t="shared" si="1"/>
        <v>-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4" t="str">
        <f t="shared" si="2"/>
        <v>-</v>
      </c>
      <c r="AB37" s="22"/>
      <c r="AC37" s="22"/>
      <c r="AD37" s="4" t="str">
        <f t="shared" si="3"/>
        <v>-</v>
      </c>
      <c r="AE37" s="22"/>
      <c r="AF37" s="4" t="str">
        <f t="shared" si="4"/>
        <v>-</v>
      </c>
      <c r="AG37" s="7" t="str">
        <f t="shared" si="6"/>
        <v>-</v>
      </c>
      <c r="AH37" s="7" t="str">
        <f t="shared" si="5"/>
        <v>-</v>
      </c>
    </row>
    <row r="38" spans="1:34" s="1" customFormat="1" ht="12.2" customHeight="1" x14ac:dyDescent="0.2">
      <c r="A38" s="3">
        <f>FILIACIÓN!B38</f>
        <v>31</v>
      </c>
      <c r="B38" s="3" t="str">
        <f>'Asistencia 1er Trimestre'!C37</f>
        <v xml:space="preserve">  </v>
      </c>
      <c r="C38" s="22"/>
      <c r="D38" s="22"/>
      <c r="E38" s="4" t="str">
        <f t="shared" si="0"/>
        <v>-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4" t="str">
        <f t="shared" si="1"/>
        <v>-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4" t="str">
        <f t="shared" si="2"/>
        <v>-</v>
      </c>
      <c r="AB38" s="22"/>
      <c r="AC38" s="22"/>
      <c r="AD38" s="4" t="str">
        <f t="shared" si="3"/>
        <v>-</v>
      </c>
      <c r="AE38" s="22"/>
      <c r="AF38" s="4" t="str">
        <f t="shared" si="4"/>
        <v>-</v>
      </c>
      <c r="AG38" s="7" t="str">
        <f t="shared" si="6"/>
        <v>-</v>
      </c>
      <c r="AH38" s="7" t="str">
        <f t="shared" si="5"/>
        <v>-</v>
      </c>
    </row>
    <row r="39" spans="1:34" s="1" customFormat="1" ht="12.2" customHeight="1" x14ac:dyDescent="0.2">
      <c r="A39" s="3">
        <f>FILIACIÓN!B39</f>
        <v>32</v>
      </c>
      <c r="B39" s="3" t="str">
        <f>'Asistencia 1er Trimestre'!C38</f>
        <v xml:space="preserve">  </v>
      </c>
      <c r="C39" s="22"/>
      <c r="D39" s="22"/>
      <c r="E39" s="4" t="str">
        <f t="shared" si="0"/>
        <v>-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4" t="str">
        <f t="shared" si="1"/>
        <v>-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4" t="str">
        <f t="shared" si="2"/>
        <v>-</v>
      </c>
      <c r="AB39" s="22"/>
      <c r="AC39" s="22"/>
      <c r="AD39" s="4" t="str">
        <f t="shared" si="3"/>
        <v>-</v>
      </c>
      <c r="AE39" s="22"/>
      <c r="AF39" s="4" t="str">
        <f t="shared" si="4"/>
        <v>-</v>
      </c>
      <c r="AG39" s="7" t="str">
        <f t="shared" si="6"/>
        <v>-</v>
      </c>
      <c r="AH39" s="7" t="str">
        <f t="shared" si="5"/>
        <v>-</v>
      </c>
    </row>
    <row r="40" spans="1:34" s="1" customFormat="1" ht="12.2" customHeight="1" x14ac:dyDescent="0.2">
      <c r="A40" s="3">
        <f>FILIACIÓN!B40</f>
        <v>33</v>
      </c>
      <c r="B40" s="3" t="str">
        <f>'Asistencia 1er Trimestre'!C39</f>
        <v xml:space="preserve">  </v>
      </c>
      <c r="C40" s="22"/>
      <c r="D40" s="22"/>
      <c r="E40" s="4" t="str">
        <f t="shared" si="0"/>
        <v>-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4" t="str">
        <f t="shared" si="1"/>
        <v>-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4" t="str">
        <f t="shared" si="2"/>
        <v>-</v>
      </c>
      <c r="AB40" s="22"/>
      <c r="AC40" s="22"/>
      <c r="AD40" s="4" t="str">
        <f t="shared" si="3"/>
        <v>-</v>
      </c>
      <c r="AE40" s="22"/>
      <c r="AF40" s="4" t="str">
        <f t="shared" si="4"/>
        <v>-</v>
      </c>
      <c r="AG40" s="7" t="str">
        <f t="shared" si="6"/>
        <v>-</v>
      </c>
      <c r="AH40" s="7" t="str">
        <f t="shared" si="5"/>
        <v>-</v>
      </c>
    </row>
    <row r="41" spans="1:34" s="1" customFormat="1" ht="12.2" customHeight="1" x14ac:dyDescent="0.2">
      <c r="A41" s="3">
        <f>FILIACIÓN!B41</f>
        <v>34</v>
      </c>
      <c r="B41" s="3" t="str">
        <f>'Asistencia 1er Trimestre'!C40</f>
        <v xml:space="preserve">  </v>
      </c>
      <c r="C41" s="22"/>
      <c r="D41" s="22"/>
      <c r="E41" s="4" t="str">
        <f t="shared" si="0"/>
        <v>-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4" t="str">
        <f t="shared" si="1"/>
        <v>-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4" t="str">
        <f t="shared" si="2"/>
        <v>-</v>
      </c>
      <c r="AB41" s="22"/>
      <c r="AC41" s="22"/>
      <c r="AD41" s="4" t="str">
        <f t="shared" si="3"/>
        <v>-</v>
      </c>
      <c r="AE41" s="22"/>
      <c r="AF41" s="4" t="str">
        <f t="shared" si="4"/>
        <v>-</v>
      </c>
      <c r="AG41" s="7" t="str">
        <f t="shared" si="6"/>
        <v>-</v>
      </c>
      <c r="AH41" s="7" t="str">
        <f t="shared" si="5"/>
        <v>-</v>
      </c>
    </row>
    <row r="42" spans="1:34" s="1" customFormat="1" ht="12.2" customHeight="1" x14ac:dyDescent="0.2">
      <c r="A42" s="3">
        <f>FILIACIÓN!B42</f>
        <v>35</v>
      </c>
      <c r="B42" s="3" t="str">
        <f>'Asistencia 1er Trimestre'!C41</f>
        <v xml:space="preserve">  </v>
      </c>
      <c r="C42" s="22"/>
      <c r="D42" s="22"/>
      <c r="E42" s="4" t="str">
        <f t="shared" si="0"/>
        <v>-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4" t="str">
        <f t="shared" si="1"/>
        <v>-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4" t="str">
        <f t="shared" si="2"/>
        <v>-</v>
      </c>
      <c r="AB42" s="22"/>
      <c r="AC42" s="22"/>
      <c r="AD42" s="4" t="str">
        <f t="shared" si="3"/>
        <v>-</v>
      </c>
      <c r="AE42" s="22"/>
      <c r="AF42" s="4" t="str">
        <f t="shared" si="4"/>
        <v>-</v>
      </c>
      <c r="AG42" s="7" t="str">
        <f t="shared" si="6"/>
        <v>-</v>
      </c>
      <c r="AH42" s="7" t="str">
        <f t="shared" si="5"/>
        <v>-</v>
      </c>
    </row>
    <row r="43" spans="1:34" s="1" customFormat="1" ht="12.2" customHeight="1" x14ac:dyDescent="0.2">
      <c r="A43" s="3">
        <f>FILIACIÓN!B43</f>
        <v>36</v>
      </c>
      <c r="B43" s="3" t="str">
        <f>'Asistencia 1er Trimestre'!C42</f>
        <v xml:space="preserve">  </v>
      </c>
      <c r="C43" s="20"/>
      <c r="D43" s="20"/>
      <c r="E43" s="4" t="str">
        <f t="shared" si="0"/>
        <v>-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4" t="str">
        <f t="shared" si="1"/>
        <v>-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4" t="str">
        <f t="shared" si="2"/>
        <v>-</v>
      </c>
      <c r="AB43" s="20"/>
      <c r="AC43" s="20"/>
      <c r="AD43" s="4" t="str">
        <f t="shared" si="3"/>
        <v>-</v>
      </c>
      <c r="AE43" s="20"/>
      <c r="AF43" s="4" t="str">
        <f t="shared" si="4"/>
        <v>-</v>
      </c>
      <c r="AG43" s="7" t="str">
        <f t="shared" si="6"/>
        <v>-</v>
      </c>
      <c r="AH43" s="7" t="str">
        <f t="shared" si="5"/>
        <v>-</v>
      </c>
    </row>
  </sheetData>
  <mergeCells count="28">
    <mergeCell ref="AF5:AH5"/>
    <mergeCell ref="AF6:AF7"/>
    <mergeCell ref="AG6:AG7"/>
    <mergeCell ref="AH6:AH7"/>
    <mergeCell ref="AE5:AE7"/>
    <mergeCell ref="B5:B7"/>
    <mergeCell ref="A5:A7"/>
    <mergeCell ref="C5:AD5"/>
    <mergeCell ref="AD6:AD7"/>
    <mergeCell ref="AB6:AC6"/>
    <mergeCell ref="C6:D6"/>
    <mergeCell ref="F6:O6"/>
    <mergeCell ref="P6:P7"/>
    <mergeCell ref="E6:E7"/>
    <mergeCell ref="Q6:Z6"/>
    <mergeCell ref="AA6:AA7"/>
    <mergeCell ref="C4:P4"/>
    <mergeCell ref="V2:AH2"/>
    <mergeCell ref="V3:AH3"/>
    <mergeCell ref="A1:AH1"/>
    <mergeCell ref="Q4:U4"/>
    <mergeCell ref="AA4:AD4"/>
    <mergeCell ref="AE4:AH4"/>
    <mergeCell ref="V4:Z4"/>
    <mergeCell ref="Q2:U2"/>
    <mergeCell ref="Q3:U3"/>
    <mergeCell ref="C2:P2"/>
    <mergeCell ref="C3:P3"/>
  </mergeCells>
  <conditionalFormatting sqref="AG8:AG43">
    <cfRule type="containsText" dxfId="22" priority="6" operator="containsText" text="Promovido">
      <formula>NOT(ISERROR(SEARCH("Promovido",AG8)))</formula>
    </cfRule>
    <cfRule type="containsText" dxfId="21" priority="7" operator="containsText" text="Retenido">
      <formula>NOT(ISERROR(SEARCH("Retenido",AG8)))</formula>
    </cfRule>
  </conditionalFormatting>
  <conditionalFormatting sqref="AH8:AH43">
    <cfRule type="containsText" dxfId="20" priority="2" operator="containsText" text="DO">
      <formula>NOT(ISERROR(SEARCH("DO",AH8)))</formula>
    </cfRule>
    <cfRule type="containsText" dxfId="19" priority="3" operator="containsText" text="DP">
      <formula>NOT(ISERROR(SEARCH("DP",AH8)))</formula>
    </cfRule>
    <cfRule type="containsText" dxfId="18" priority="4" operator="containsText" text="DA">
      <formula>NOT(ISERROR(SEARCH("DA",AH8)))</formula>
    </cfRule>
    <cfRule type="containsText" dxfId="17" priority="5" operator="containsText" text="ED">
      <formula>NOT(ISERROR(SEARCH("ED",AH8)))</formula>
    </cfRule>
  </conditionalFormatting>
  <conditionalFormatting sqref="AF8:AF43">
    <cfRule type="cellIs" dxfId="16" priority="1" operator="lessThan">
      <formula>51</formula>
    </cfRule>
  </conditionalFormatting>
  <dataValidations count="5">
    <dataValidation type="decimal" allowBlank="1" showInputMessage="1" showErrorMessage="1" errorTitle="Atención" error="Introducir notas entre 0 a 5" sqref="C8:D43" xr:uid="{994E9AB2-C9A8-4EAB-862F-CFA6BD2AFBC3}">
      <formula1>0</formula1>
      <formula2>5</formula2>
    </dataValidation>
    <dataValidation type="decimal" allowBlank="1" showInputMessage="1" showErrorMessage="1" errorTitle="Atención" error="Introducir Notas entre 0 a 45_x000a_" sqref="F8:O43" xr:uid="{FCFBCB7A-C1EA-45F2-A716-1505B9080270}">
      <formula1>0</formula1>
      <formula2>45</formula2>
    </dataValidation>
    <dataValidation type="decimal" allowBlank="1" showInputMessage="1" showErrorMessage="1" errorTitle="Atención" error="Introducir notas entre 0 a 40" sqref="Q8:Z43" xr:uid="{05460994-4A11-48A3-AFA1-7F987CDDE1CB}">
      <formula1>0</formula1>
      <formula2>40</formula2>
    </dataValidation>
    <dataValidation type="decimal" allowBlank="1" showInputMessage="1" showErrorMessage="1" errorTitle="Atención" error="Introducir Notas entre 0 a 5" sqref="AB8:AC43" xr:uid="{D3D31481-9920-4C7B-BC9D-6A92B35B436E}">
      <formula1>0</formula1>
      <formula2>5</formula2>
    </dataValidation>
    <dataValidation type="decimal" allowBlank="1" showInputMessage="1" showErrorMessage="1" errorTitle="Atención" error="Introducir Notas entre 0 y 5_x000a_" sqref="AE8:AE43" xr:uid="{AC0DC755-3477-44D3-994A-6E2A8977C559}">
      <formula1>0</formula1>
      <formula2>5</formula2>
    </dataValidation>
  </dataValidations>
  <pageMargins left="0.31496062992125984" right="0.31496062992125984" top="0.59055118110236215" bottom="0.31496062992125984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5BABA-C639-401F-90AE-BE0A8F259D61}">
  <dimension ref="A1:L30"/>
  <sheetViews>
    <sheetView showGridLines="0" zoomScale="85" zoomScaleNormal="85" workbookViewId="0">
      <selection activeCell="L22" sqref="L22"/>
    </sheetView>
  </sheetViews>
  <sheetFormatPr baseColWidth="10" defaultRowHeight="15" x14ac:dyDescent="0.25"/>
  <cols>
    <col min="1" max="1" width="3.7109375" customWidth="1"/>
    <col min="2" max="2" width="19.42578125" customWidth="1"/>
    <col min="3" max="3" width="8.85546875" bestFit="1" customWidth="1"/>
    <col min="4" max="4" width="8.42578125" bestFit="1" customWidth="1"/>
    <col min="5" max="5" width="8.5703125" bestFit="1" customWidth="1"/>
    <col min="6" max="6" width="5.42578125" bestFit="1" customWidth="1"/>
  </cols>
  <sheetData>
    <row r="1" spans="1:12" x14ac:dyDescent="0.25">
      <c r="A1" s="63" t="s">
        <v>107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25">
      <c r="B2" s="10" t="s">
        <v>0</v>
      </c>
      <c r="C2" s="77" t="str">
        <f>CARATULA!G12</f>
        <v>ELODIA DE LIJERON</v>
      </c>
      <c r="D2" s="77"/>
      <c r="E2" s="77"/>
      <c r="F2" s="77"/>
      <c r="G2" s="59" t="s">
        <v>4</v>
      </c>
      <c r="H2" s="59"/>
      <c r="I2" s="78" t="str">
        <f>CARATULA!G22</f>
        <v>MATEMATICA</v>
      </c>
      <c r="J2" s="78"/>
      <c r="K2" s="78"/>
      <c r="L2" s="78"/>
    </row>
    <row r="3" spans="1:12" x14ac:dyDescent="0.25">
      <c r="B3" s="10" t="s">
        <v>1</v>
      </c>
      <c r="C3" s="77" t="str">
        <f>CARATULA!G18</f>
        <v>SECUNDARIA COMUNITARI PRODUCTIVA</v>
      </c>
      <c r="D3" s="77"/>
      <c r="E3" s="77"/>
      <c r="F3" s="77"/>
      <c r="G3" s="59" t="s">
        <v>3</v>
      </c>
      <c r="H3" s="59"/>
      <c r="I3" s="78" t="str">
        <f>CARATULA!G16</f>
        <v>MYRIAM MILENA MIRANDA HERRA</v>
      </c>
      <c r="J3" s="78"/>
      <c r="K3" s="78"/>
      <c r="L3" s="78"/>
    </row>
    <row r="4" spans="1:12" x14ac:dyDescent="0.25">
      <c r="B4" s="10" t="s">
        <v>2</v>
      </c>
      <c r="C4" s="77" t="str">
        <f>CARATULA!G20</f>
        <v>QUINTO A</v>
      </c>
      <c r="D4" s="77"/>
      <c r="E4" s="77"/>
      <c r="F4" s="77"/>
      <c r="G4" s="56" t="s">
        <v>53</v>
      </c>
      <c r="H4" s="56"/>
      <c r="I4" s="31">
        <f>CARATULA!K10</f>
        <v>45693</v>
      </c>
      <c r="J4" s="10" t="s">
        <v>69</v>
      </c>
      <c r="K4" s="31">
        <f>CARATULA!L10</f>
        <v>45787</v>
      </c>
    </row>
    <row r="6" spans="1:12" x14ac:dyDescent="0.25">
      <c r="B6" s="81" t="s">
        <v>106</v>
      </c>
      <c r="C6" s="81"/>
      <c r="D6" s="81"/>
      <c r="E6" s="81"/>
      <c r="F6" s="81"/>
    </row>
    <row r="7" spans="1:12" x14ac:dyDescent="0.25">
      <c r="B7" s="26" t="s">
        <v>19</v>
      </c>
      <c r="C7" s="26" t="s">
        <v>85</v>
      </c>
      <c r="D7" s="26" t="s">
        <v>83</v>
      </c>
      <c r="E7" s="26" t="s">
        <v>84</v>
      </c>
      <c r="F7" s="26" t="s">
        <v>80</v>
      </c>
    </row>
    <row r="8" spans="1:12" x14ac:dyDescent="0.25">
      <c r="B8" s="26" t="s">
        <v>74</v>
      </c>
      <c r="C8" s="26" t="s">
        <v>75</v>
      </c>
      <c r="D8" s="21">
        <f>COUNTIFS('Asistencia 1er Trimestre'!D7:D42,"Efectivo",'Asistencia 1er Trimestre'!E7:E42,"M")</f>
        <v>2</v>
      </c>
      <c r="E8" s="21">
        <f>COUNTIFS('Asistencia 1er Trimestre'!D7:D42,"retirado",'Asistencia 1er Trimestre'!E7:E42,"M")</f>
        <v>0</v>
      </c>
      <c r="F8" s="21">
        <f>SUM(D8:E8)</f>
        <v>2</v>
      </c>
    </row>
    <row r="9" spans="1:12" x14ac:dyDescent="0.25">
      <c r="B9" s="26" t="s">
        <v>76</v>
      </c>
      <c r="C9" s="26" t="s">
        <v>71</v>
      </c>
      <c r="D9" s="21">
        <f>COUNTIFS('Asistencia 1er Trimestre'!D7:D42,"Efectivo",'Asistencia 1er Trimestre'!E7:E42,"F")</f>
        <v>1</v>
      </c>
      <c r="E9" s="21">
        <f>COUNTIFS('Asistencia 1er Trimestre'!D7:D42,"retirado",'Asistencia 1er Trimestre'!E7:E42,"F")</f>
        <v>0</v>
      </c>
      <c r="F9" s="21">
        <f>SUM(D9:E9)</f>
        <v>1</v>
      </c>
    </row>
    <row r="11" spans="1:12" x14ac:dyDescent="0.25">
      <c r="B11" s="82" t="s">
        <v>89</v>
      </c>
      <c r="C11" s="82"/>
      <c r="D11" s="82"/>
      <c r="E11" s="82"/>
    </row>
    <row r="12" spans="1:12" x14ac:dyDescent="0.25">
      <c r="B12" s="26" t="s">
        <v>88</v>
      </c>
      <c r="C12" s="26" t="s">
        <v>81</v>
      </c>
      <c r="D12" s="26" t="s">
        <v>82</v>
      </c>
      <c r="E12" s="26" t="s">
        <v>82</v>
      </c>
    </row>
    <row r="13" spans="1:12" x14ac:dyDescent="0.25">
      <c r="B13" s="26" t="s">
        <v>77</v>
      </c>
      <c r="C13" s="21">
        <f>SUM('Asistencia 1er Trimestre'!AG7:AG42,'Asistencia 1er Trimestre'!AG49:AG84)</f>
        <v>5</v>
      </c>
      <c r="D13" s="24">
        <f>IF(ISERROR(C13/$C$17),"-",C13/$C$17)</f>
        <v>0.55555555555555558</v>
      </c>
      <c r="E13" s="25">
        <f>1-D13</f>
        <v>0.44444444444444442</v>
      </c>
    </row>
    <row r="14" spans="1:12" x14ac:dyDescent="0.25">
      <c r="B14" s="26" t="s">
        <v>79</v>
      </c>
      <c r="C14" s="21">
        <f>SUM('Asistencia 1er Trimestre'!AH7:AH42,'Asistencia 1er Trimestre'!AH49:AH84)</f>
        <v>1</v>
      </c>
      <c r="D14" s="24">
        <f t="shared" ref="D14:D16" si="0">IF(ISERROR(C14/$C$17),"-",C14/$C$17)</f>
        <v>0.1111111111111111</v>
      </c>
      <c r="E14" s="25">
        <f t="shared" ref="E14:E16" si="1">1-D14</f>
        <v>0.88888888888888884</v>
      </c>
    </row>
    <row r="15" spans="1:12" x14ac:dyDescent="0.25">
      <c r="B15" s="26" t="s">
        <v>22</v>
      </c>
      <c r="C15" s="21">
        <f>SUM('Asistencia 1er Trimestre'!AI7:AI42,'Asistencia 1er Trimestre'!AI49:AI84)</f>
        <v>2</v>
      </c>
      <c r="D15" s="24">
        <f t="shared" si="0"/>
        <v>0.22222222222222221</v>
      </c>
      <c r="E15" s="25">
        <f t="shared" si="1"/>
        <v>0.77777777777777779</v>
      </c>
    </row>
    <row r="16" spans="1:12" x14ac:dyDescent="0.25">
      <c r="B16" s="26" t="s">
        <v>78</v>
      </c>
      <c r="C16" s="21">
        <f>SUM('Asistencia 1er Trimestre'!AJ7:AJ42,'Asistencia 1er Trimestre'!AJ49:AJ84)</f>
        <v>1</v>
      </c>
      <c r="D16" s="24">
        <f t="shared" si="0"/>
        <v>0.1111111111111111</v>
      </c>
      <c r="E16" s="25">
        <f t="shared" si="1"/>
        <v>0.88888888888888884</v>
      </c>
    </row>
    <row r="17" spans="2:7" x14ac:dyDescent="0.25">
      <c r="B17" s="28" t="s">
        <v>80</v>
      </c>
      <c r="C17" s="29">
        <f>SUM(C13:C16)</f>
        <v>9</v>
      </c>
      <c r="D17" s="30">
        <f>SUM(D13:D16)</f>
        <v>1</v>
      </c>
    </row>
    <row r="19" spans="2:7" x14ac:dyDescent="0.25">
      <c r="B19" s="83" t="s">
        <v>90</v>
      </c>
      <c r="C19" s="84"/>
      <c r="D19" s="85"/>
    </row>
    <row r="20" spans="2:7" x14ac:dyDescent="0.25">
      <c r="B20" s="26" t="s">
        <v>88</v>
      </c>
      <c r="C20" s="26" t="s">
        <v>87</v>
      </c>
      <c r="D20" s="26" t="s">
        <v>82</v>
      </c>
    </row>
    <row r="21" spans="2:7" x14ac:dyDescent="0.25">
      <c r="B21" s="26" t="s">
        <v>91</v>
      </c>
      <c r="C21" s="21">
        <f>COUNTIF('Eval. 1er trim.'!AG8:AG43,"Promovido")</f>
        <v>2</v>
      </c>
      <c r="D21" s="24">
        <f>IF(ISERROR(C21/$C$23),"-",C21/$C$23)</f>
        <v>0.66666666666666663</v>
      </c>
    </row>
    <row r="22" spans="2:7" x14ac:dyDescent="0.25">
      <c r="B22" s="26" t="s">
        <v>92</v>
      </c>
      <c r="C22" s="21">
        <f>COUNTIF('Eval. 1er trim.'!AG8:AG43,"Retenido")</f>
        <v>1</v>
      </c>
      <c r="D22" s="24">
        <f>IF(ISERROR(C22/$C$23),"-",C22/$C$23)</f>
        <v>0.33333333333333331</v>
      </c>
    </row>
    <row r="23" spans="2:7" ht="30" x14ac:dyDescent="0.25">
      <c r="B23" s="27" t="s">
        <v>86</v>
      </c>
      <c r="C23" s="21">
        <f>SUM(C21:C22)</f>
        <v>3</v>
      </c>
      <c r="D23" s="25">
        <f>SUM(D21:D22)</f>
        <v>1</v>
      </c>
    </row>
    <row r="25" spans="2:7" ht="28.5" customHeight="1" x14ac:dyDescent="0.25">
      <c r="B25" s="80" t="s">
        <v>93</v>
      </c>
      <c r="C25" s="80"/>
      <c r="D25" s="80"/>
      <c r="E25" s="80"/>
      <c r="F25" s="9" t="s">
        <v>81</v>
      </c>
      <c r="G25" s="9" t="s">
        <v>82</v>
      </c>
    </row>
    <row r="26" spans="2:7" x14ac:dyDescent="0.25">
      <c r="B26" s="79" t="s">
        <v>94</v>
      </c>
      <c r="C26" s="79"/>
      <c r="D26" s="79"/>
      <c r="E26" s="26" t="s">
        <v>99</v>
      </c>
      <c r="F26" s="21">
        <f>COUNTIF('Eval. 1er trim.'!AH8:AH43,"ED")</f>
        <v>1</v>
      </c>
      <c r="G26" s="24">
        <f>IF(ISERROR(F26/$F$30),"-",F26/$F$30)</f>
        <v>0.33333333333333331</v>
      </c>
    </row>
    <row r="27" spans="2:7" x14ac:dyDescent="0.25">
      <c r="B27" s="79" t="s">
        <v>95</v>
      </c>
      <c r="C27" s="79"/>
      <c r="D27" s="79"/>
      <c r="E27" s="26" t="s">
        <v>100</v>
      </c>
      <c r="F27" s="21">
        <f>COUNTIF('Eval. 1er trim.'!AH8:AH43,"DA")</f>
        <v>1</v>
      </c>
      <c r="G27" s="24">
        <f t="shared" ref="G27:G29" si="2">IF(ISERROR(F27/$F$30),"-",F27/$F$30)</f>
        <v>0.33333333333333331</v>
      </c>
    </row>
    <row r="28" spans="2:7" x14ac:dyDescent="0.25">
      <c r="B28" s="79" t="s">
        <v>96</v>
      </c>
      <c r="C28" s="79"/>
      <c r="D28" s="79"/>
      <c r="E28" s="26" t="s">
        <v>101</v>
      </c>
      <c r="F28" s="21">
        <f>COUNTIF('Eval. 1er trim.'!AH8:AH43,"DO")</f>
        <v>0</v>
      </c>
      <c r="G28" s="24">
        <f t="shared" si="2"/>
        <v>0</v>
      </c>
    </row>
    <row r="29" spans="2:7" x14ac:dyDescent="0.25">
      <c r="B29" s="79" t="s">
        <v>97</v>
      </c>
      <c r="C29" s="79"/>
      <c r="D29" s="79"/>
      <c r="E29" s="26" t="s">
        <v>102</v>
      </c>
      <c r="F29" s="21">
        <f>COUNTIF('Eval. 1er trim.'!AH8:AH43,"DP")</f>
        <v>1</v>
      </c>
      <c r="G29" s="24">
        <f t="shared" si="2"/>
        <v>0.33333333333333331</v>
      </c>
    </row>
    <row r="30" spans="2:7" x14ac:dyDescent="0.25">
      <c r="B30" s="79" t="s">
        <v>98</v>
      </c>
      <c r="C30" s="79"/>
      <c r="D30" s="79"/>
      <c r="E30" s="79"/>
      <c r="F30" s="21">
        <f>SUM(F26:F29)</f>
        <v>3</v>
      </c>
      <c r="G30" s="25">
        <f>SUM(G26:G29)</f>
        <v>1</v>
      </c>
    </row>
  </sheetData>
  <mergeCells count="18">
    <mergeCell ref="A1:L1"/>
    <mergeCell ref="C2:F2"/>
    <mergeCell ref="C3:F3"/>
    <mergeCell ref="B29:D29"/>
    <mergeCell ref="B30:E30"/>
    <mergeCell ref="B25:E25"/>
    <mergeCell ref="B6:F6"/>
    <mergeCell ref="B11:E11"/>
    <mergeCell ref="B19:D19"/>
    <mergeCell ref="B26:D26"/>
    <mergeCell ref="B27:D27"/>
    <mergeCell ref="B28:D28"/>
    <mergeCell ref="C4:F4"/>
    <mergeCell ref="G2:H2"/>
    <mergeCell ref="G3:H3"/>
    <mergeCell ref="I2:L2"/>
    <mergeCell ref="I3:L3"/>
    <mergeCell ref="G4:H4"/>
  </mergeCells>
  <pageMargins left="0.31496062992125984" right="0.31496062992125984" top="0.59055118110236215" bottom="0.31496062992125984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C9655-5A0E-4D2A-B31D-516A1F810E35}">
  <dimension ref="A1:AK86"/>
  <sheetViews>
    <sheetView zoomScaleNormal="100" workbookViewId="0">
      <selection activeCell="AM21" sqref="AM21"/>
    </sheetView>
  </sheetViews>
  <sheetFormatPr baseColWidth="10" defaultRowHeight="15" x14ac:dyDescent="0.25"/>
  <cols>
    <col min="1" max="1" width="1.7109375" customWidth="1"/>
    <col min="2" max="2" width="3.28515625" bestFit="1" customWidth="1"/>
    <col min="3" max="3" width="28.42578125" bestFit="1" customWidth="1"/>
    <col min="4" max="4" width="7" bestFit="1" customWidth="1"/>
    <col min="5" max="5" width="6.7109375" bestFit="1" customWidth="1"/>
    <col min="6" max="32" width="2.5703125" customWidth="1"/>
    <col min="33" max="37" width="3" bestFit="1" customWidth="1"/>
  </cols>
  <sheetData>
    <row r="1" spans="1:37" ht="15.75" x14ac:dyDescent="0.25">
      <c r="A1" s="51" t="s">
        <v>126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ht="12.95" customHeight="1" x14ac:dyDescent="0.25">
      <c r="B2" s="59" t="s">
        <v>0</v>
      </c>
      <c r="C2" s="59"/>
      <c r="D2" s="60" t="str">
        <f>CARATULA!G12</f>
        <v>ELODIA DE LIJERON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56" t="s">
        <v>4</v>
      </c>
      <c r="U2" s="56"/>
      <c r="V2" s="56"/>
      <c r="W2" s="56"/>
      <c r="X2" s="56"/>
      <c r="Y2" s="53" t="str">
        <f>CARATULA!G22</f>
        <v>MATEMATICA</v>
      </c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7" ht="12.95" customHeight="1" x14ac:dyDescent="0.25">
      <c r="B3" s="59" t="s">
        <v>1</v>
      </c>
      <c r="C3" s="59"/>
      <c r="D3" s="60" t="str">
        <f>CARATULA!G18</f>
        <v>SECUNDARIA COMUNITARI PRODUCTIVA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56" t="s">
        <v>3</v>
      </c>
      <c r="U3" s="56"/>
      <c r="V3" s="56"/>
      <c r="W3" s="56"/>
      <c r="X3" s="56"/>
      <c r="Y3" s="53" t="str">
        <f>CARATULA!G16</f>
        <v>MYRIAM MILENA MIRANDA HERRA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</row>
    <row r="4" spans="1:37" ht="12.95" customHeight="1" x14ac:dyDescent="0.25">
      <c r="B4" s="59" t="s">
        <v>2</v>
      </c>
      <c r="C4" s="59"/>
      <c r="D4" s="60" t="str">
        <f>CARATULA!G20</f>
        <v>QUINTO A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56" t="s">
        <v>53</v>
      </c>
      <c r="U4" s="56"/>
      <c r="V4" s="56"/>
      <c r="W4" s="56"/>
      <c r="X4" s="56"/>
      <c r="Y4" s="57">
        <f>CARATULA!K13</f>
        <v>45790</v>
      </c>
      <c r="Z4" s="58"/>
      <c r="AA4" s="58"/>
      <c r="AB4" s="58"/>
      <c r="AC4" s="56" t="s">
        <v>69</v>
      </c>
      <c r="AD4" s="56"/>
      <c r="AE4" s="56"/>
      <c r="AF4" s="56"/>
      <c r="AG4" s="57">
        <f>CARATULA!L13</f>
        <v>45899</v>
      </c>
      <c r="AH4" s="58"/>
      <c r="AI4" s="58"/>
      <c r="AJ4" s="58"/>
      <c r="AK4" s="58"/>
    </row>
    <row r="5" spans="1:37" ht="4.5" customHeight="1" x14ac:dyDescent="0.25"/>
    <row r="6" spans="1:37" ht="57" customHeight="1" x14ac:dyDescent="0.25">
      <c r="B6" s="4" t="s">
        <v>5</v>
      </c>
      <c r="C6" s="4" t="s">
        <v>20</v>
      </c>
      <c r="D6" s="4" t="s">
        <v>21</v>
      </c>
      <c r="E6" s="4" t="s">
        <v>11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19">
        <v>20</v>
      </c>
      <c r="Z6" s="19">
        <v>21</v>
      </c>
      <c r="AA6" s="19">
        <v>22</v>
      </c>
      <c r="AB6" s="19">
        <v>23</v>
      </c>
      <c r="AC6" s="19">
        <v>24</v>
      </c>
      <c r="AD6" s="19">
        <v>25</v>
      </c>
      <c r="AE6" s="19">
        <v>26</v>
      </c>
      <c r="AF6" s="19">
        <v>27</v>
      </c>
      <c r="AG6" s="6" t="s">
        <v>24</v>
      </c>
      <c r="AH6" s="6" t="s">
        <v>25</v>
      </c>
      <c r="AI6" s="6" t="s">
        <v>26</v>
      </c>
      <c r="AJ6" s="6" t="s">
        <v>27</v>
      </c>
      <c r="AK6" s="5" t="s">
        <v>23</v>
      </c>
    </row>
    <row r="7" spans="1:37" ht="12.4" customHeight="1" x14ac:dyDescent="0.25">
      <c r="B7" s="4">
        <f>FILIACIÓN!B8</f>
        <v>1</v>
      </c>
      <c r="C7" s="11" t="str">
        <f>CONCATENATE(FILIACIÓN!C8," ",FILIACIÓN!D8," ",FILIACIÓN!E8)</f>
        <v>Mamani Eusebio Enrique Sanabrio</v>
      </c>
      <c r="D7" s="20" t="s">
        <v>83</v>
      </c>
      <c r="E7" s="8" t="str">
        <f>FILIACIÓN!I8</f>
        <v>M</v>
      </c>
      <c r="F7" s="20" t="s">
        <v>70</v>
      </c>
      <c r="G7" s="20" t="s">
        <v>70</v>
      </c>
      <c r="H7" s="20" t="s">
        <v>70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">
        <f>COUNTIF(F7:AF7,"A")</f>
        <v>3</v>
      </c>
      <c r="AH7" s="3">
        <f>COUNTIF(F7:AF7,"F")</f>
        <v>0</v>
      </c>
      <c r="AI7" s="3">
        <f>COUNTIF(F7:AF7,"R")</f>
        <v>0</v>
      </c>
      <c r="AJ7" s="3">
        <f>COUNTIF(F7:AF7,"L")</f>
        <v>0</v>
      </c>
      <c r="AK7" s="3">
        <f>SUM(AG7:AJ7)</f>
        <v>3</v>
      </c>
    </row>
    <row r="8" spans="1:37" ht="12.4" customHeight="1" x14ac:dyDescent="0.25">
      <c r="B8" s="4">
        <f>FILIACIÓN!B9</f>
        <v>2</v>
      </c>
      <c r="C8" s="11" t="str">
        <f>CONCATENATE(FILIACIÓN!C9," ",FILIACIÓN!D9," ",FILIACIÓN!E9)</f>
        <v xml:space="preserve"> Generación Nueva Generación</v>
      </c>
      <c r="D8" s="20" t="s">
        <v>83</v>
      </c>
      <c r="E8" s="8" t="str">
        <f>FILIACIÓN!I9</f>
        <v>M</v>
      </c>
      <c r="F8" s="20" t="s">
        <v>70</v>
      </c>
      <c r="G8" s="20" t="s">
        <v>72</v>
      </c>
      <c r="H8" s="20" t="s">
        <v>71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3">
        <f t="shared" ref="AG8:AG42" si="0">COUNTIF(F8:AF8,"A")</f>
        <v>1</v>
      </c>
      <c r="AH8" s="3">
        <f t="shared" ref="AH8:AH42" si="1">COUNTIF(F8:AF8,"F")</f>
        <v>1</v>
      </c>
      <c r="AI8" s="3">
        <f t="shared" ref="AI8:AI42" si="2">COUNTIF(F8:AF8,"R")</f>
        <v>1</v>
      </c>
      <c r="AJ8" s="3">
        <f t="shared" ref="AJ8:AJ42" si="3">COUNTIF(F8:AF8,"L")</f>
        <v>0</v>
      </c>
      <c r="AK8" s="3">
        <f t="shared" ref="AK8:AK42" si="4">SUM(AG8:AJ8)</f>
        <v>3</v>
      </c>
    </row>
    <row r="9" spans="1:37" ht="12.4" customHeight="1" x14ac:dyDescent="0.25">
      <c r="B9" s="4">
        <f>FILIACIÓN!B10</f>
        <v>3</v>
      </c>
      <c r="C9" s="11" t="str">
        <f>CONCATENATE(FILIACIÓN!C10," ",FILIACIÓN!D10," ",FILIACIÓN!E10)</f>
        <v>Quisbert Sanabria Jaqueline</v>
      </c>
      <c r="D9" s="20" t="s">
        <v>83</v>
      </c>
      <c r="E9" s="8" t="str">
        <f>FILIACIÓN!I10</f>
        <v>F</v>
      </c>
      <c r="F9" s="20" t="s">
        <v>72</v>
      </c>
      <c r="G9" s="20" t="s">
        <v>70</v>
      </c>
      <c r="H9" s="20" t="s">
        <v>73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3">
        <f t="shared" si="0"/>
        <v>1</v>
      </c>
      <c r="AH9" s="3">
        <f t="shared" si="1"/>
        <v>0</v>
      </c>
      <c r="AI9" s="3">
        <f t="shared" si="2"/>
        <v>1</v>
      </c>
      <c r="AJ9" s="3">
        <f t="shared" si="3"/>
        <v>1</v>
      </c>
      <c r="AK9" s="3">
        <f t="shared" si="4"/>
        <v>3</v>
      </c>
    </row>
    <row r="10" spans="1:37" ht="12.4" customHeight="1" x14ac:dyDescent="0.25">
      <c r="B10" s="4">
        <f>FILIACIÓN!B11</f>
        <v>4</v>
      </c>
      <c r="C10" s="11" t="str">
        <f>CONCATENATE(FILIACIÓN!C11," ",FILIACIÓN!D11," ",FILIACIÓN!E11)</f>
        <v xml:space="preserve">  </v>
      </c>
      <c r="D10" s="20"/>
      <c r="E10" s="8">
        <f>FILIACIÓN!I11</f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3">
        <f t="shared" si="0"/>
        <v>0</v>
      </c>
      <c r="AH10" s="3">
        <f t="shared" si="1"/>
        <v>0</v>
      </c>
      <c r="AI10" s="3">
        <f t="shared" si="2"/>
        <v>0</v>
      </c>
      <c r="AJ10" s="3">
        <f t="shared" si="3"/>
        <v>0</v>
      </c>
      <c r="AK10" s="3">
        <f t="shared" si="4"/>
        <v>0</v>
      </c>
    </row>
    <row r="11" spans="1:37" ht="12.4" customHeight="1" x14ac:dyDescent="0.25">
      <c r="B11" s="4">
        <f>FILIACIÓN!B12</f>
        <v>5</v>
      </c>
      <c r="C11" s="11" t="str">
        <f>CONCATENATE(FILIACIÓN!C12," ",FILIACIÓN!D12," ",FILIACIÓN!E12)</f>
        <v xml:space="preserve">  </v>
      </c>
      <c r="D11" s="20"/>
      <c r="E11" s="8">
        <f>FILIACIÓN!I12</f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3">
        <f t="shared" si="0"/>
        <v>0</v>
      </c>
      <c r="AH11" s="3">
        <f t="shared" si="1"/>
        <v>0</v>
      </c>
      <c r="AI11" s="3">
        <f t="shared" si="2"/>
        <v>0</v>
      </c>
      <c r="AJ11" s="3">
        <f t="shared" si="3"/>
        <v>0</v>
      </c>
      <c r="AK11" s="3">
        <f t="shared" si="4"/>
        <v>0</v>
      </c>
    </row>
    <row r="12" spans="1:37" ht="12.4" customHeight="1" x14ac:dyDescent="0.25">
      <c r="B12" s="4">
        <f>FILIACIÓN!B13</f>
        <v>6</v>
      </c>
      <c r="C12" s="11" t="str">
        <f>CONCATENATE(FILIACIÓN!C13," ",FILIACIÓN!D13," ",FILIACIÓN!E13)</f>
        <v xml:space="preserve">  </v>
      </c>
      <c r="D12" s="20"/>
      <c r="E12" s="8">
        <f>FILIACIÓN!I13</f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3">
        <f t="shared" si="0"/>
        <v>0</v>
      </c>
      <c r="AH12" s="3">
        <f t="shared" si="1"/>
        <v>0</v>
      </c>
      <c r="AI12" s="3">
        <f t="shared" si="2"/>
        <v>0</v>
      </c>
      <c r="AJ12" s="3">
        <f t="shared" si="3"/>
        <v>0</v>
      </c>
      <c r="AK12" s="3">
        <f t="shared" si="4"/>
        <v>0</v>
      </c>
    </row>
    <row r="13" spans="1:37" ht="12.4" customHeight="1" x14ac:dyDescent="0.25">
      <c r="B13" s="4">
        <f>FILIACIÓN!B14</f>
        <v>7</v>
      </c>
      <c r="C13" s="11" t="str">
        <f>CONCATENATE(FILIACIÓN!C14," ",FILIACIÓN!D14," ",FILIACIÓN!E14)</f>
        <v xml:space="preserve">  </v>
      </c>
      <c r="D13" s="20"/>
      <c r="E13" s="8">
        <f>FILIACIÓN!I14</f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3">
        <f t="shared" si="0"/>
        <v>0</v>
      </c>
      <c r="AH13" s="3">
        <f t="shared" si="1"/>
        <v>0</v>
      </c>
      <c r="AI13" s="3">
        <f t="shared" si="2"/>
        <v>0</v>
      </c>
      <c r="AJ13" s="3">
        <f t="shared" si="3"/>
        <v>0</v>
      </c>
      <c r="AK13" s="3">
        <f t="shared" si="4"/>
        <v>0</v>
      </c>
    </row>
    <row r="14" spans="1:37" ht="12.4" customHeight="1" x14ac:dyDescent="0.25">
      <c r="B14" s="4">
        <f>FILIACIÓN!B15</f>
        <v>8</v>
      </c>
      <c r="C14" s="11" t="str">
        <f>CONCATENATE(FILIACIÓN!C15," ",FILIACIÓN!D15," ",FILIACIÓN!E15)</f>
        <v xml:space="preserve">  </v>
      </c>
      <c r="D14" s="20"/>
      <c r="E14" s="8">
        <f>FILIACIÓN!I15</f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3">
        <f t="shared" si="0"/>
        <v>0</v>
      </c>
      <c r="AH14" s="3">
        <f t="shared" si="1"/>
        <v>0</v>
      </c>
      <c r="AI14" s="3">
        <f t="shared" si="2"/>
        <v>0</v>
      </c>
      <c r="AJ14" s="3">
        <f t="shared" si="3"/>
        <v>0</v>
      </c>
      <c r="AK14" s="3">
        <f t="shared" si="4"/>
        <v>0</v>
      </c>
    </row>
    <row r="15" spans="1:37" ht="12.4" customHeight="1" x14ac:dyDescent="0.25">
      <c r="B15" s="4">
        <f>FILIACIÓN!B16</f>
        <v>9</v>
      </c>
      <c r="C15" s="11" t="str">
        <f>CONCATENATE(FILIACIÓN!C16," ",FILIACIÓN!D16," ",FILIACIÓN!E16)</f>
        <v xml:space="preserve">  </v>
      </c>
      <c r="D15" s="20"/>
      <c r="E15" s="8">
        <f>FILIACIÓN!I16</f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3">
        <f t="shared" si="0"/>
        <v>0</v>
      </c>
      <c r="AH15" s="3">
        <f t="shared" si="1"/>
        <v>0</v>
      </c>
      <c r="AI15" s="3">
        <f t="shared" si="2"/>
        <v>0</v>
      </c>
      <c r="AJ15" s="3">
        <f t="shared" si="3"/>
        <v>0</v>
      </c>
      <c r="AK15" s="3">
        <f t="shared" si="4"/>
        <v>0</v>
      </c>
    </row>
    <row r="16" spans="1:37" ht="12.4" customHeight="1" x14ac:dyDescent="0.25">
      <c r="B16" s="4">
        <f>FILIACIÓN!B17</f>
        <v>10</v>
      </c>
      <c r="C16" s="11" t="str">
        <f>CONCATENATE(FILIACIÓN!C17," ",FILIACIÓN!D17," ",FILIACIÓN!E17)</f>
        <v xml:space="preserve">  </v>
      </c>
      <c r="D16" s="20"/>
      <c r="E16" s="8">
        <f>FILIACIÓN!I17</f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3">
        <f t="shared" si="0"/>
        <v>0</v>
      </c>
      <c r="AH16" s="3">
        <f t="shared" si="1"/>
        <v>0</v>
      </c>
      <c r="AI16" s="3">
        <f t="shared" si="2"/>
        <v>0</v>
      </c>
      <c r="AJ16" s="3">
        <f t="shared" si="3"/>
        <v>0</v>
      </c>
      <c r="AK16" s="3">
        <f t="shared" si="4"/>
        <v>0</v>
      </c>
    </row>
    <row r="17" spans="2:37" ht="12.4" customHeight="1" x14ac:dyDescent="0.25">
      <c r="B17" s="4">
        <f>FILIACIÓN!B18</f>
        <v>11</v>
      </c>
      <c r="C17" s="11" t="str">
        <f>CONCATENATE(FILIACIÓN!C18," ",FILIACIÓN!D18," ",FILIACIÓN!E18)</f>
        <v xml:space="preserve">  </v>
      </c>
      <c r="D17" s="20"/>
      <c r="E17" s="8">
        <f>FILIACIÓN!I18</f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3">
        <f t="shared" si="0"/>
        <v>0</v>
      </c>
      <c r="AH17" s="3">
        <f t="shared" si="1"/>
        <v>0</v>
      </c>
      <c r="AI17" s="3">
        <f t="shared" si="2"/>
        <v>0</v>
      </c>
      <c r="AJ17" s="3">
        <f t="shared" si="3"/>
        <v>0</v>
      </c>
      <c r="AK17" s="3">
        <f t="shared" si="4"/>
        <v>0</v>
      </c>
    </row>
    <row r="18" spans="2:37" ht="12.4" customHeight="1" x14ac:dyDescent="0.25">
      <c r="B18" s="4">
        <f>FILIACIÓN!B19</f>
        <v>12</v>
      </c>
      <c r="C18" s="11" t="str">
        <f>CONCATENATE(FILIACIÓN!C19," ",FILIACIÓN!D19," ",FILIACIÓN!E19)</f>
        <v xml:space="preserve">  </v>
      </c>
      <c r="D18" s="20"/>
      <c r="E18" s="8">
        <f>FILIACIÓN!I19</f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3">
        <f t="shared" si="0"/>
        <v>0</v>
      </c>
      <c r="AH18" s="3">
        <f t="shared" si="1"/>
        <v>0</v>
      </c>
      <c r="AI18" s="3">
        <f t="shared" si="2"/>
        <v>0</v>
      </c>
      <c r="AJ18" s="3">
        <f t="shared" si="3"/>
        <v>0</v>
      </c>
      <c r="AK18" s="3">
        <f t="shared" si="4"/>
        <v>0</v>
      </c>
    </row>
    <row r="19" spans="2:37" ht="12.4" customHeight="1" x14ac:dyDescent="0.25">
      <c r="B19" s="4">
        <f>FILIACIÓN!B20</f>
        <v>13</v>
      </c>
      <c r="C19" s="11" t="str">
        <f>CONCATENATE(FILIACIÓN!C20," ",FILIACIÓN!D20," ",FILIACIÓN!E20)</f>
        <v xml:space="preserve">  </v>
      </c>
      <c r="D19" s="20"/>
      <c r="E19" s="8">
        <f>FILIACIÓN!I20</f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3">
        <f t="shared" si="0"/>
        <v>0</v>
      </c>
      <c r="AH19" s="3">
        <f t="shared" si="1"/>
        <v>0</v>
      </c>
      <c r="AI19" s="3">
        <f t="shared" si="2"/>
        <v>0</v>
      </c>
      <c r="AJ19" s="3">
        <f t="shared" si="3"/>
        <v>0</v>
      </c>
      <c r="AK19" s="3">
        <f t="shared" si="4"/>
        <v>0</v>
      </c>
    </row>
    <row r="20" spans="2:37" ht="12.4" customHeight="1" x14ac:dyDescent="0.25">
      <c r="B20" s="4">
        <f>FILIACIÓN!B21</f>
        <v>14</v>
      </c>
      <c r="C20" s="11" t="str">
        <f>CONCATENATE(FILIACIÓN!C21," ",FILIACIÓN!D21," ",FILIACIÓN!E21)</f>
        <v xml:space="preserve">  </v>
      </c>
      <c r="D20" s="20"/>
      <c r="E20" s="8">
        <f>FILIACIÓN!I21</f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3">
        <f t="shared" si="0"/>
        <v>0</v>
      </c>
      <c r="AH20" s="3">
        <f t="shared" si="1"/>
        <v>0</v>
      </c>
      <c r="AI20" s="3">
        <f t="shared" si="2"/>
        <v>0</v>
      </c>
      <c r="AJ20" s="3">
        <f t="shared" si="3"/>
        <v>0</v>
      </c>
      <c r="AK20" s="3">
        <f t="shared" si="4"/>
        <v>0</v>
      </c>
    </row>
    <row r="21" spans="2:37" ht="12.4" customHeight="1" x14ac:dyDescent="0.25">
      <c r="B21" s="4">
        <f>FILIACIÓN!B22</f>
        <v>15</v>
      </c>
      <c r="C21" s="11" t="str">
        <f>CONCATENATE(FILIACIÓN!C22," ",FILIACIÓN!D22," ",FILIACIÓN!E22)</f>
        <v xml:space="preserve">  </v>
      </c>
      <c r="D21" s="20"/>
      <c r="E21" s="8">
        <f>FILIACIÓN!I22</f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3">
        <f t="shared" si="0"/>
        <v>0</v>
      </c>
      <c r="AH21" s="3">
        <f t="shared" si="1"/>
        <v>0</v>
      </c>
      <c r="AI21" s="3">
        <f t="shared" si="2"/>
        <v>0</v>
      </c>
      <c r="AJ21" s="3">
        <f t="shared" si="3"/>
        <v>0</v>
      </c>
      <c r="AK21" s="3">
        <f t="shared" si="4"/>
        <v>0</v>
      </c>
    </row>
    <row r="22" spans="2:37" ht="12.4" customHeight="1" x14ac:dyDescent="0.25">
      <c r="B22" s="4">
        <f>FILIACIÓN!B23</f>
        <v>16</v>
      </c>
      <c r="C22" s="11" t="str">
        <f>CONCATENATE(FILIACIÓN!C23," ",FILIACIÓN!D23," ",FILIACIÓN!E23)</f>
        <v xml:space="preserve">  </v>
      </c>
      <c r="D22" s="20"/>
      <c r="E22" s="8">
        <f>FILIACIÓN!I23</f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3">
        <f t="shared" si="0"/>
        <v>0</v>
      </c>
      <c r="AH22" s="3">
        <f t="shared" si="1"/>
        <v>0</v>
      </c>
      <c r="AI22" s="3">
        <f t="shared" si="2"/>
        <v>0</v>
      </c>
      <c r="AJ22" s="3">
        <f t="shared" si="3"/>
        <v>0</v>
      </c>
      <c r="AK22" s="3">
        <f t="shared" si="4"/>
        <v>0</v>
      </c>
    </row>
    <row r="23" spans="2:37" ht="12.4" customHeight="1" x14ac:dyDescent="0.25">
      <c r="B23" s="4">
        <f>FILIACIÓN!B24</f>
        <v>17</v>
      </c>
      <c r="C23" s="11" t="str">
        <f>CONCATENATE(FILIACIÓN!C24," ",FILIACIÓN!D24," ",FILIACIÓN!E24)</f>
        <v xml:space="preserve">  </v>
      </c>
      <c r="D23" s="20"/>
      <c r="E23" s="8">
        <f>FILIACIÓN!I24</f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3">
        <f t="shared" si="0"/>
        <v>0</v>
      </c>
      <c r="AH23" s="3">
        <f t="shared" si="1"/>
        <v>0</v>
      </c>
      <c r="AI23" s="3">
        <f t="shared" si="2"/>
        <v>0</v>
      </c>
      <c r="AJ23" s="3">
        <f t="shared" si="3"/>
        <v>0</v>
      </c>
      <c r="AK23" s="3">
        <f t="shared" si="4"/>
        <v>0</v>
      </c>
    </row>
    <row r="24" spans="2:37" ht="12.4" customHeight="1" x14ac:dyDescent="0.25">
      <c r="B24" s="4">
        <f>FILIACIÓN!B25</f>
        <v>18</v>
      </c>
      <c r="C24" s="11" t="str">
        <f>CONCATENATE(FILIACIÓN!C25," ",FILIACIÓN!D25," ",FILIACIÓN!E25)</f>
        <v xml:space="preserve">  </v>
      </c>
      <c r="D24" s="20"/>
      <c r="E24" s="8">
        <f>FILIACIÓN!I25</f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3">
        <f t="shared" si="0"/>
        <v>0</v>
      </c>
      <c r="AH24" s="3">
        <f t="shared" si="1"/>
        <v>0</v>
      </c>
      <c r="AI24" s="3">
        <f t="shared" si="2"/>
        <v>0</v>
      </c>
      <c r="AJ24" s="3">
        <f t="shared" si="3"/>
        <v>0</v>
      </c>
      <c r="AK24" s="3">
        <f t="shared" si="4"/>
        <v>0</v>
      </c>
    </row>
    <row r="25" spans="2:37" ht="12.4" customHeight="1" x14ac:dyDescent="0.25">
      <c r="B25" s="4">
        <f>FILIACIÓN!B26</f>
        <v>19</v>
      </c>
      <c r="C25" s="11" t="str">
        <f>CONCATENATE(FILIACIÓN!C26," ",FILIACIÓN!D26," ",FILIACIÓN!E26)</f>
        <v xml:space="preserve">  </v>
      </c>
      <c r="D25" s="20"/>
      <c r="E25" s="8">
        <f>FILIACIÓN!I26</f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3">
        <f t="shared" si="0"/>
        <v>0</v>
      </c>
      <c r="AH25" s="3">
        <f t="shared" si="1"/>
        <v>0</v>
      </c>
      <c r="AI25" s="3">
        <f t="shared" si="2"/>
        <v>0</v>
      </c>
      <c r="AJ25" s="3">
        <f t="shared" si="3"/>
        <v>0</v>
      </c>
      <c r="AK25" s="3">
        <f t="shared" si="4"/>
        <v>0</v>
      </c>
    </row>
    <row r="26" spans="2:37" ht="12.4" customHeight="1" x14ac:dyDescent="0.25">
      <c r="B26" s="4">
        <f>FILIACIÓN!B27</f>
        <v>20</v>
      </c>
      <c r="C26" s="11" t="str">
        <f>CONCATENATE(FILIACIÓN!C27," ",FILIACIÓN!D27," ",FILIACIÓN!E27)</f>
        <v xml:space="preserve">  </v>
      </c>
      <c r="D26" s="20"/>
      <c r="E26" s="8">
        <f>FILIACIÓN!I27</f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3">
        <f t="shared" si="0"/>
        <v>0</v>
      </c>
      <c r="AH26" s="3">
        <f t="shared" si="1"/>
        <v>0</v>
      </c>
      <c r="AI26" s="3">
        <f t="shared" si="2"/>
        <v>0</v>
      </c>
      <c r="AJ26" s="3">
        <f t="shared" si="3"/>
        <v>0</v>
      </c>
      <c r="AK26" s="3">
        <f t="shared" si="4"/>
        <v>0</v>
      </c>
    </row>
    <row r="27" spans="2:37" ht="12.4" customHeight="1" x14ac:dyDescent="0.25">
      <c r="B27" s="4">
        <f>FILIACIÓN!B28</f>
        <v>21</v>
      </c>
      <c r="C27" s="11" t="str">
        <f>CONCATENATE(FILIACIÓN!C28," ",FILIACIÓN!D28," ",FILIACIÓN!E28)</f>
        <v xml:space="preserve">  </v>
      </c>
      <c r="D27" s="20"/>
      <c r="E27" s="8">
        <f>FILIACIÓN!I28</f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3">
        <f t="shared" si="0"/>
        <v>0</v>
      </c>
      <c r="AH27" s="3">
        <f t="shared" si="1"/>
        <v>0</v>
      </c>
      <c r="AI27" s="3">
        <f t="shared" si="2"/>
        <v>0</v>
      </c>
      <c r="AJ27" s="3">
        <f t="shared" si="3"/>
        <v>0</v>
      </c>
      <c r="AK27" s="3">
        <f t="shared" si="4"/>
        <v>0</v>
      </c>
    </row>
    <row r="28" spans="2:37" ht="12.4" customHeight="1" x14ac:dyDescent="0.25">
      <c r="B28" s="4">
        <f>FILIACIÓN!B29</f>
        <v>22</v>
      </c>
      <c r="C28" s="11" t="str">
        <f>CONCATENATE(FILIACIÓN!C29," ",FILIACIÓN!D29," ",FILIACIÓN!E29)</f>
        <v xml:space="preserve">  </v>
      </c>
      <c r="D28" s="20"/>
      <c r="E28" s="8">
        <f>FILIACIÓN!I29</f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3">
        <f t="shared" si="0"/>
        <v>0</v>
      </c>
      <c r="AH28" s="3">
        <f t="shared" si="1"/>
        <v>0</v>
      </c>
      <c r="AI28" s="3">
        <f t="shared" si="2"/>
        <v>0</v>
      </c>
      <c r="AJ28" s="3">
        <f t="shared" si="3"/>
        <v>0</v>
      </c>
      <c r="AK28" s="3">
        <f t="shared" si="4"/>
        <v>0</v>
      </c>
    </row>
    <row r="29" spans="2:37" ht="12.4" customHeight="1" x14ac:dyDescent="0.25">
      <c r="B29" s="4">
        <f>FILIACIÓN!B30</f>
        <v>23</v>
      </c>
      <c r="C29" s="11" t="str">
        <f>CONCATENATE(FILIACIÓN!C30," ",FILIACIÓN!D30," ",FILIACIÓN!E30)</f>
        <v xml:space="preserve">  </v>
      </c>
      <c r="D29" s="20"/>
      <c r="E29" s="8">
        <f>FILIACIÓN!I30</f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3">
        <f t="shared" si="0"/>
        <v>0</v>
      </c>
      <c r="AH29" s="3">
        <f t="shared" si="1"/>
        <v>0</v>
      </c>
      <c r="AI29" s="3">
        <f t="shared" si="2"/>
        <v>0</v>
      </c>
      <c r="AJ29" s="3">
        <f t="shared" si="3"/>
        <v>0</v>
      </c>
      <c r="AK29" s="3">
        <f t="shared" si="4"/>
        <v>0</v>
      </c>
    </row>
    <row r="30" spans="2:37" ht="12.4" customHeight="1" x14ac:dyDescent="0.25">
      <c r="B30" s="4">
        <f>FILIACIÓN!B31</f>
        <v>24</v>
      </c>
      <c r="C30" s="11" t="str">
        <f>CONCATENATE(FILIACIÓN!C31," ",FILIACIÓN!D31," ",FILIACIÓN!E31)</f>
        <v xml:space="preserve">  </v>
      </c>
      <c r="D30" s="20"/>
      <c r="E30" s="8">
        <f>FILIACIÓN!I31</f>
        <v>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3">
        <f t="shared" si="0"/>
        <v>0</v>
      </c>
      <c r="AH30" s="3">
        <f t="shared" si="1"/>
        <v>0</v>
      </c>
      <c r="AI30" s="3">
        <f t="shared" si="2"/>
        <v>0</v>
      </c>
      <c r="AJ30" s="3">
        <f t="shared" si="3"/>
        <v>0</v>
      </c>
      <c r="AK30" s="3">
        <f t="shared" si="4"/>
        <v>0</v>
      </c>
    </row>
    <row r="31" spans="2:37" ht="12.4" customHeight="1" x14ac:dyDescent="0.25">
      <c r="B31" s="4">
        <f>FILIACIÓN!B32</f>
        <v>25</v>
      </c>
      <c r="C31" s="11" t="str">
        <f>CONCATENATE(FILIACIÓN!C32," ",FILIACIÓN!D32," ",FILIACIÓN!E32)</f>
        <v xml:space="preserve">  </v>
      </c>
      <c r="D31" s="20"/>
      <c r="E31" s="8">
        <f>FILIACIÓN!I32</f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3">
        <f t="shared" si="0"/>
        <v>0</v>
      </c>
      <c r="AH31" s="3">
        <f t="shared" si="1"/>
        <v>0</v>
      </c>
      <c r="AI31" s="3">
        <f t="shared" si="2"/>
        <v>0</v>
      </c>
      <c r="AJ31" s="3">
        <f t="shared" si="3"/>
        <v>0</v>
      </c>
      <c r="AK31" s="3">
        <f t="shared" si="4"/>
        <v>0</v>
      </c>
    </row>
    <row r="32" spans="2:37" ht="12.4" customHeight="1" x14ac:dyDescent="0.25">
      <c r="B32" s="4">
        <f>FILIACIÓN!B33</f>
        <v>26</v>
      </c>
      <c r="C32" s="11" t="str">
        <f>CONCATENATE(FILIACIÓN!C33," ",FILIACIÓN!D33," ",FILIACIÓN!E33)</f>
        <v xml:space="preserve">  </v>
      </c>
      <c r="D32" s="20"/>
      <c r="E32" s="8">
        <f>FILIACIÓN!I33</f>
        <v>0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3">
        <f t="shared" si="0"/>
        <v>0</v>
      </c>
      <c r="AH32" s="3">
        <f t="shared" si="1"/>
        <v>0</v>
      </c>
      <c r="AI32" s="3">
        <f t="shared" si="2"/>
        <v>0</v>
      </c>
      <c r="AJ32" s="3">
        <f t="shared" si="3"/>
        <v>0</v>
      </c>
      <c r="AK32" s="3">
        <f t="shared" si="4"/>
        <v>0</v>
      </c>
    </row>
    <row r="33" spans="1:37" ht="12.4" customHeight="1" x14ac:dyDescent="0.25">
      <c r="B33" s="4">
        <f>FILIACIÓN!B34</f>
        <v>27</v>
      </c>
      <c r="C33" s="11" t="str">
        <f>CONCATENATE(FILIACIÓN!C34," ",FILIACIÓN!D34," ",FILIACIÓN!E34)</f>
        <v xml:space="preserve">  </v>
      </c>
      <c r="D33" s="20"/>
      <c r="E33" s="8">
        <f>FILIACIÓN!I34</f>
        <v>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3">
        <f t="shared" si="0"/>
        <v>0</v>
      </c>
      <c r="AH33" s="3">
        <f t="shared" si="1"/>
        <v>0</v>
      </c>
      <c r="AI33" s="3">
        <f t="shared" si="2"/>
        <v>0</v>
      </c>
      <c r="AJ33" s="3">
        <f t="shared" si="3"/>
        <v>0</v>
      </c>
      <c r="AK33" s="3">
        <f t="shared" si="4"/>
        <v>0</v>
      </c>
    </row>
    <row r="34" spans="1:37" ht="12.4" customHeight="1" x14ac:dyDescent="0.25">
      <c r="B34" s="4">
        <f>FILIACIÓN!B35</f>
        <v>28</v>
      </c>
      <c r="C34" s="11" t="str">
        <f>CONCATENATE(FILIACIÓN!C35," ",FILIACIÓN!D35," ",FILIACIÓN!E35)</f>
        <v xml:space="preserve">  </v>
      </c>
      <c r="D34" s="20"/>
      <c r="E34" s="8">
        <f>FILIACIÓN!I35</f>
        <v>0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3">
        <f t="shared" si="0"/>
        <v>0</v>
      </c>
      <c r="AH34" s="3">
        <f t="shared" si="1"/>
        <v>0</v>
      </c>
      <c r="AI34" s="3">
        <f t="shared" si="2"/>
        <v>0</v>
      </c>
      <c r="AJ34" s="3">
        <f t="shared" si="3"/>
        <v>0</v>
      </c>
      <c r="AK34" s="3">
        <f t="shared" si="4"/>
        <v>0</v>
      </c>
    </row>
    <row r="35" spans="1:37" ht="12.4" customHeight="1" x14ac:dyDescent="0.25">
      <c r="B35" s="4">
        <f>FILIACIÓN!B36</f>
        <v>29</v>
      </c>
      <c r="C35" s="11" t="str">
        <f>CONCATENATE(FILIACIÓN!C36," ",FILIACIÓN!D36," ",FILIACIÓN!E36)</f>
        <v xml:space="preserve">  </v>
      </c>
      <c r="D35" s="20"/>
      <c r="E35" s="8">
        <f>FILIACIÓN!I36</f>
        <v>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3">
        <f t="shared" si="0"/>
        <v>0</v>
      </c>
      <c r="AH35" s="3">
        <f t="shared" si="1"/>
        <v>0</v>
      </c>
      <c r="AI35" s="3">
        <f t="shared" si="2"/>
        <v>0</v>
      </c>
      <c r="AJ35" s="3">
        <f t="shared" si="3"/>
        <v>0</v>
      </c>
      <c r="AK35" s="3">
        <f t="shared" si="4"/>
        <v>0</v>
      </c>
    </row>
    <row r="36" spans="1:37" ht="12.4" customHeight="1" x14ac:dyDescent="0.25">
      <c r="B36" s="4">
        <f>FILIACIÓN!B37</f>
        <v>30</v>
      </c>
      <c r="C36" s="11" t="str">
        <f>CONCATENATE(FILIACIÓN!C37," ",FILIACIÓN!D37," ",FILIACIÓN!E37)</f>
        <v xml:space="preserve">  </v>
      </c>
      <c r="D36" s="20"/>
      <c r="E36" s="8">
        <f>FILIACIÓN!I37</f>
        <v>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3">
        <f t="shared" si="0"/>
        <v>0</v>
      </c>
      <c r="AH36" s="3">
        <f t="shared" si="1"/>
        <v>0</v>
      </c>
      <c r="AI36" s="3">
        <f t="shared" si="2"/>
        <v>0</v>
      </c>
      <c r="AJ36" s="3">
        <f t="shared" si="3"/>
        <v>0</v>
      </c>
      <c r="AK36" s="3">
        <f t="shared" si="4"/>
        <v>0</v>
      </c>
    </row>
    <row r="37" spans="1:37" ht="12.4" customHeight="1" x14ac:dyDescent="0.25">
      <c r="B37" s="4">
        <f>FILIACIÓN!B38</f>
        <v>31</v>
      </c>
      <c r="C37" s="11" t="str">
        <f>CONCATENATE(FILIACIÓN!C38," ",FILIACIÓN!D38," ",FILIACIÓN!E38)</f>
        <v xml:space="preserve">  </v>
      </c>
      <c r="D37" s="20"/>
      <c r="E37" s="8">
        <f>FILIACIÓN!I38</f>
        <v>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3">
        <f t="shared" si="0"/>
        <v>0</v>
      </c>
      <c r="AH37" s="3">
        <f t="shared" si="1"/>
        <v>0</v>
      </c>
      <c r="AI37" s="3">
        <f t="shared" si="2"/>
        <v>0</v>
      </c>
      <c r="AJ37" s="3">
        <f t="shared" si="3"/>
        <v>0</v>
      </c>
      <c r="AK37" s="3">
        <f t="shared" si="4"/>
        <v>0</v>
      </c>
    </row>
    <row r="38" spans="1:37" ht="12.4" customHeight="1" x14ac:dyDescent="0.25">
      <c r="B38" s="4">
        <f>FILIACIÓN!B39</f>
        <v>32</v>
      </c>
      <c r="C38" s="11" t="str">
        <f>CONCATENATE(FILIACIÓN!C39," ",FILIACIÓN!D39," ",FILIACIÓN!E39)</f>
        <v xml:space="preserve">  </v>
      </c>
      <c r="D38" s="20"/>
      <c r="E38" s="8">
        <f>FILIACIÓN!I39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3">
        <f t="shared" si="0"/>
        <v>0</v>
      </c>
      <c r="AH38" s="3">
        <f t="shared" si="1"/>
        <v>0</v>
      </c>
      <c r="AI38" s="3">
        <f t="shared" si="2"/>
        <v>0</v>
      </c>
      <c r="AJ38" s="3">
        <f t="shared" si="3"/>
        <v>0</v>
      </c>
      <c r="AK38" s="3">
        <f t="shared" si="4"/>
        <v>0</v>
      </c>
    </row>
    <row r="39" spans="1:37" ht="12.4" customHeight="1" x14ac:dyDescent="0.25">
      <c r="B39" s="4">
        <f>FILIACIÓN!B40</f>
        <v>33</v>
      </c>
      <c r="C39" s="11" t="str">
        <f>CONCATENATE(FILIACIÓN!C40," ",FILIACIÓN!D40," ",FILIACIÓN!E40)</f>
        <v xml:space="preserve">  </v>
      </c>
      <c r="D39" s="20"/>
      <c r="E39" s="8">
        <f>FILIACIÓN!I40</f>
        <v>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3">
        <f t="shared" si="0"/>
        <v>0</v>
      </c>
      <c r="AH39" s="3">
        <f t="shared" si="1"/>
        <v>0</v>
      </c>
      <c r="AI39" s="3">
        <f t="shared" si="2"/>
        <v>0</v>
      </c>
      <c r="AJ39" s="3">
        <f t="shared" si="3"/>
        <v>0</v>
      </c>
      <c r="AK39" s="3">
        <f t="shared" si="4"/>
        <v>0</v>
      </c>
    </row>
    <row r="40" spans="1:37" ht="12.4" customHeight="1" x14ac:dyDescent="0.25">
      <c r="B40" s="4">
        <f>FILIACIÓN!B41</f>
        <v>34</v>
      </c>
      <c r="C40" s="11" t="str">
        <f>CONCATENATE(FILIACIÓN!C41," ",FILIACIÓN!D41," ",FILIACIÓN!E41)</f>
        <v xml:space="preserve">  </v>
      </c>
      <c r="D40" s="20"/>
      <c r="E40" s="8">
        <f>FILIACIÓN!I41</f>
        <v>0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3">
        <f t="shared" si="0"/>
        <v>0</v>
      </c>
      <c r="AH40" s="3">
        <f t="shared" si="1"/>
        <v>0</v>
      </c>
      <c r="AI40" s="3">
        <f t="shared" si="2"/>
        <v>0</v>
      </c>
      <c r="AJ40" s="3">
        <f t="shared" si="3"/>
        <v>0</v>
      </c>
      <c r="AK40" s="3">
        <f t="shared" si="4"/>
        <v>0</v>
      </c>
    </row>
    <row r="41" spans="1:37" ht="12.4" customHeight="1" x14ac:dyDescent="0.25">
      <c r="B41" s="4">
        <f>FILIACIÓN!B42</f>
        <v>35</v>
      </c>
      <c r="C41" s="11" t="str">
        <f>CONCATENATE(FILIACIÓN!C42," ",FILIACIÓN!D42," ",FILIACIÓN!E42)</f>
        <v xml:space="preserve">  </v>
      </c>
      <c r="D41" s="20"/>
      <c r="E41" s="8">
        <f>FILIACIÓN!I42</f>
        <v>0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3">
        <f t="shared" si="0"/>
        <v>0</v>
      </c>
      <c r="AH41" s="3">
        <f t="shared" si="1"/>
        <v>0</v>
      </c>
      <c r="AI41" s="3">
        <f t="shared" si="2"/>
        <v>0</v>
      </c>
      <c r="AJ41" s="3">
        <f t="shared" si="3"/>
        <v>0</v>
      </c>
      <c r="AK41" s="3">
        <f t="shared" si="4"/>
        <v>0</v>
      </c>
    </row>
    <row r="42" spans="1:37" ht="12.4" customHeight="1" x14ac:dyDescent="0.25">
      <c r="B42" s="4">
        <f>FILIACIÓN!B43</f>
        <v>36</v>
      </c>
      <c r="C42" s="11" t="str">
        <f>CONCATENATE(FILIACIÓN!C43," ",FILIACIÓN!D43," ",FILIACIÓN!E43)</f>
        <v xml:space="preserve">  </v>
      </c>
      <c r="D42" s="20"/>
      <c r="E42" s="8">
        <f>FILIACIÓN!I43</f>
        <v>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3">
        <f t="shared" si="0"/>
        <v>0</v>
      </c>
      <c r="AH42" s="3">
        <f t="shared" si="1"/>
        <v>0</v>
      </c>
      <c r="AI42" s="3">
        <f t="shared" si="2"/>
        <v>0</v>
      </c>
      <c r="AJ42" s="3">
        <f t="shared" si="3"/>
        <v>0</v>
      </c>
      <c r="AK42" s="3">
        <f t="shared" si="4"/>
        <v>0</v>
      </c>
    </row>
    <row r="43" spans="1:37" ht="15.75" x14ac:dyDescent="0.25">
      <c r="A43" s="51" t="s">
        <v>127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</row>
    <row r="44" spans="1:37" ht="12.95" customHeight="1" x14ac:dyDescent="0.25">
      <c r="B44" s="59" t="s">
        <v>0</v>
      </c>
      <c r="C44" s="59"/>
      <c r="D44" s="60" t="str">
        <f>CARATULA!G12</f>
        <v>ELODIA DE LIJERON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52" t="s">
        <v>4</v>
      </c>
      <c r="U44" s="52"/>
      <c r="V44" s="52"/>
      <c r="W44" s="52"/>
      <c r="X44" s="52"/>
      <c r="Y44" s="61" t="str">
        <f>CARATULA!G22</f>
        <v>MATEMATICA</v>
      </c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</row>
    <row r="45" spans="1:37" ht="12.95" customHeight="1" x14ac:dyDescent="0.25">
      <c r="B45" s="59" t="s">
        <v>1</v>
      </c>
      <c r="C45" s="59"/>
      <c r="D45" s="60" t="str">
        <f>CARATULA!G18</f>
        <v>SECUNDARIA COMUNITARI PRODUCTIVA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52" t="s">
        <v>3</v>
      </c>
      <c r="U45" s="52"/>
      <c r="V45" s="52"/>
      <c r="W45" s="52"/>
      <c r="X45" s="52"/>
      <c r="Y45" s="61" t="str">
        <f>CARATULA!G16</f>
        <v>MYRIAM MILENA MIRANDA HERRA</v>
      </c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</row>
    <row r="46" spans="1:37" ht="12.95" customHeight="1" x14ac:dyDescent="0.25">
      <c r="B46" s="59" t="s">
        <v>2</v>
      </c>
      <c r="C46" s="59"/>
      <c r="D46" s="60" t="str">
        <f>CARATULA!G20</f>
        <v>QUINTO A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56" t="s">
        <v>53</v>
      </c>
      <c r="U46" s="56"/>
      <c r="V46" s="56"/>
      <c r="W46" s="56"/>
      <c r="X46" s="56"/>
      <c r="Y46" s="57">
        <f>CARATULA!K13</f>
        <v>45790</v>
      </c>
      <c r="Z46" s="58"/>
      <c r="AA46" s="58"/>
      <c r="AB46" s="58"/>
      <c r="AC46" s="56" t="s">
        <v>69</v>
      </c>
      <c r="AD46" s="56"/>
      <c r="AE46" s="56"/>
      <c r="AF46" s="56"/>
      <c r="AG46" s="57">
        <f>CARATULA!L13</f>
        <v>45899</v>
      </c>
      <c r="AH46" s="58"/>
      <c r="AI46" s="58"/>
      <c r="AJ46" s="58"/>
      <c r="AK46" s="58"/>
    </row>
    <row r="47" spans="1:37" ht="3.75" customHeight="1" x14ac:dyDescent="0.25"/>
    <row r="48" spans="1:37" ht="56.25" x14ac:dyDescent="0.25">
      <c r="B48" s="4" t="s">
        <v>5</v>
      </c>
      <c r="C48" s="4" t="s">
        <v>20</v>
      </c>
      <c r="D48" s="4" t="s">
        <v>21</v>
      </c>
      <c r="E48" s="4" t="s">
        <v>11</v>
      </c>
      <c r="F48" s="19">
        <v>28</v>
      </c>
      <c r="G48" s="19">
        <v>29</v>
      </c>
      <c r="H48" s="19">
        <v>30</v>
      </c>
      <c r="I48" s="19">
        <v>31</v>
      </c>
      <c r="J48" s="19">
        <v>32</v>
      </c>
      <c r="K48" s="19">
        <v>33</v>
      </c>
      <c r="L48" s="19">
        <v>34</v>
      </c>
      <c r="M48" s="19">
        <v>35</v>
      </c>
      <c r="N48" s="19">
        <v>36</v>
      </c>
      <c r="O48" s="19">
        <v>37</v>
      </c>
      <c r="P48" s="19">
        <v>38</v>
      </c>
      <c r="Q48" s="19">
        <v>39</v>
      </c>
      <c r="R48" s="19">
        <v>40</v>
      </c>
      <c r="S48" s="19">
        <v>41</v>
      </c>
      <c r="T48" s="19">
        <v>42</v>
      </c>
      <c r="U48" s="19">
        <v>43</v>
      </c>
      <c r="V48" s="19">
        <v>44</v>
      </c>
      <c r="W48" s="19">
        <v>45</v>
      </c>
      <c r="X48" s="19">
        <v>46</v>
      </c>
      <c r="Y48" s="19">
        <v>47</v>
      </c>
      <c r="Z48" s="19">
        <v>48</v>
      </c>
      <c r="AA48" s="19">
        <v>49</v>
      </c>
      <c r="AB48" s="19">
        <v>50</v>
      </c>
      <c r="AC48" s="19">
        <v>51</v>
      </c>
      <c r="AD48" s="19">
        <v>52</v>
      </c>
      <c r="AE48" s="19">
        <v>53</v>
      </c>
      <c r="AF48" s="19">
        <v>54</v>
      </c>
      <c r="AG48" s="6" t="s">
        <v>24</v>
      </c>
      <c r="AH48" s="6" t="s">
        <v>25</v>
      </c>
      <c r="AI48" s="6" t="s">
        <v>26</v>
      </c>
      <c r="AJ48" s="6" t="s">
        <v>27</v>
      </c>
      <c r="AK48" s="5" t="s">
        <v>23</v>
      </c>
    </row>
    <row r="49" spans="2:37" ht="12.4" customHeight="1" x14ac:dyDescent="0.25">
      <c r="B49" s="4">
        <f>FILIACIÓN!B8</f>
        <v>1</v>
      </c>
      <c r="C49" s="11" t="str">
        <f>CONCATENATE(FILIACIÓN!C8," ",FILIACIÓN!D8," ",FILIACIÓN!E8)</f>
        <v>Mamani Eusebio Enrique Sanabrio</v>
      </c>
      <c r="D49" s="20"/>
      <c r="E49" s="8" t="str">
        <f>FILIACIÓN!I8</f>
        <v>M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3">
        <f>COUNTIF(F49:AF49,"A")</f>
        <v>0</v>
      </c>
      <c r="AH49" s="3">
        <f>COUNTIF(F49:AF49,"F")</f>
        <v>0</v>
      </c>
      <c r="AI49" s="3">
        <f>COUNTIF(F49:AF49,"R")</f>
        <v>0</v>
      </c>
      <c r="AJ49" s="3">
        <f>COUNTIF(F49:AF49,"L")</f>
        <v>0</v>
      </c>
      <c r="AK49" s="3">
        <f>SUM(AG49:AJ49)</f>
        <v>0</v>
      </c>
    </row>
    <row r="50" spans="2:37" ht="12.4" customHeight="1" x14ac:dyDescent="0.25">
      <c r="B50" s="4">
        <f>FILIACIÓN!B9</f>
        <v>2</v>
      </c>
      <c r="C50" s="11" t="str">
        <f>CONCATENATE(FILIACIÓN!C9," ",FILIACIÓN!D9," ",FILIACIÓN!E9)</f>
        <v xml:space="preserve"> Generación Nueva Generación</v>
      </c>
      <c r="D50" s="20"/>
      <c r="E50" s="8" t="str">
        <f>FILIACIÓN!I9</f>
        <v>M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3">
        <f t="shared" ref="AG50:AG84" si="5">COUNTIF(F50:AF50,"A")</f>
        <v>0</v>
      </c>
      <c r="AH50" s="3">
        <f t="shared" ref="AH50:AH84" si="6">COUNTIF(F50:AF50,"F")</f>
        <v>0</v>
      </c>
      <c r="AI50" s="3">
        <f t="shared" ref="AI50:AI84" si="7">COUNTIF(F50:AF50,"R")</f>
        <v>0</v>
      </c>
      <c r="AJ50" s="3">
        <f t="shared" ref="AJ50:AJ84" si="8">COUNTIF(F50:AF50,"L")</f>
        <v>0</v>
      </c>
      <c r="AK50" s="3">
        <f t="shared" ref="AK50:AK84" si="9">SUM(AG50:AJ50)</f>
        <v>0</v>
      </c>
    </row>
    <row r="51" spans="2:37" ht="12.4" customHeight="1" x14ac:dyDescent="0.25">
      <c r="B51" s="4">
        <f>FILIACIÓN!B10</f>
        <v>3</v>
      </c>
      <c r="C51" s="11" t="str">
        <f>CONCATENATE(FILIACIÓN!C10," ",FILIACIÓN!D10," ",FILIACIÓN!E10)</f>
        <v>Quisbert Sanabria Jaqueline</v>
      </c>
      <c r="D51" s="20"/>
      <c r="E51" s="8" t="str">
        <f>FILIACIÓN!I10</f>
        <v>F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3">
        <f t="shared" si="5"/>
        <v>0</v>
      </c>
      <c r="AH51" s="3">
        <f t="shared" si="6"/>
        <v>0</v>
      </c>
      <c r="AI51" s="3">
        <f t="shared" si="7"/>
        <v>0</v>
      </c>
      <c r="AJ51" s="3">
        <f t="shared" si="8"/>
        <v>0</v>
      </c>
      <c r="AK51" s="3">
        <f t="shared" si="9"/>
        <v>0</v>
      </c>
    </row>
    <row r="52" spans="2:37" ht="12.4" customHeight="1" x14ac:dyDescent="0.25">
      <c r="B52" s="4">
        <f>FILIACIÓN!B11</f>
        <v>4</v>
      </c>
      <c r="C52" s="11" t="str">
        <f>CONCATENATE(FILIACIÓN!C11," ",FILIACIÓN!D11," ",FILIACIÓN!E11)</f>
        <v xml:space="preserve">  </v>
      </c>
      <c r="D52" s="20"/>
      <c r="E52" s="8">
        <f>FILIACIÓN!I11</f>
        <v>0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3">
        <f t="shared" si="5"/>
        <v>0</v>
      </c>
      <c r="AH52" s="3">
        <f t="shared" si="6"/>
        <v>0</v>
      </c>
      <c r="AI52" s="3">
        <f t="shared" si="7"/>
        <v>0</v>
      </c>
      <c r="AJ52" s="3">
        <f t="shared" si="8"/>
        <v>0</v>
      </c>
      <c r="AK52" s="3">
        <f t="shared" si="9"/>
        <v>0</v>
      </c>
    </row>
    <row r="53" spans="2:37" ht="12.4" customHeight="1" x14ac:dyDescent="0.25">
      <c r="B53" s="4">
        <f>FILIACIÓN!B12</f>
        <v>5</v>
      </c>
      <c r="C53" s="11" t="str">
        <f>CONCATENATE(FILIACIÓN!C12," ",FILIACIÓN!D12," ",FILIACIÓN!E12)</f>
        <v xml:space="preserve">  </v>
      </c>
      <c r="D53" s="20"/>
      <c r="E53" s="8">
        <f>FILIACIÓN!I12</f>
        <v>0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3">
        <f t="shared" si="5"/>
        <v>0</v>
      </c>
      <c r="AH53" s="3">
        <f t="shared" si="6"/>
        <v>0</v>
      </c>
      <c r="AI53" s="3">
        <f t="shared" si="7"/>
        <v>0</v>
      </c>
      <c r="AJ53" s="3">
        <f t="shared" si="8"/>
        <v>0</v>
      </c>
      <c r="AK53" s="3">
        <f t="shared" si="9"/>
        <v>0</v>
      </c>
    </row>
    <row r="54" spans="2:37" ht="12.4" customHeight="1" x14ac:dyDescent="0.25">
      <c r="B54" s="4">
        <f>FILIACIÓN!B13</f>
        <v>6</v>
      </c>
      <c r="C54" s="11" t="str">
        <f>CONCATENATE(FILIACIÓN!C13," ",FILIACIÓN!D13," ",FILIACIÓN!E13)</f>
        <v xml:space="preserve">  </v>
      </c>
      <c r="D54" s="20"/>
      <c r="E54" s="8">
        <f>FILIACIÓN!I13</f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3">
        <f t="shared" si="5"/>
        <v>0</v>
      </c>
      <c r="AH54" s="3">
        <f t="shared" si="6"/>
        <v>0</v>
      </c>
      <c r="AI54" s="3">
        <f t="shared" si="7"/>
        <v>0</v>
      </c>
      <c r="AJ54" s="3">
        <f t="shared" si="8"/>
        <v>0</v>
      </c>
      <c r="AK54" s="3">
        <f t="shared" si="9"/>
        <v>0</v>
      </c>
    </row>
    <row r="55" spans="2:37" ht="12.4" customHeight="1" x14ac:dyDescent="0.25">
      <c r="B55" s="4">
        <f>FILIACIÓN!B14</f>
        <v>7</v>
      </c>
      <c r="C55" s="11" t="str">
        <f>CONCATENATE(FILIACIÓN!C14," ",FILIACIÓN!D14," ",FILIACIÓN!E14)</f>
        <v xml:space="preserve">  </v>
      </c>
      <c r="D55" s="20"/>
      <c r="E55" s="8">
        <f>FILIACIÓN!I14</f>
        <v>0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3">
        <f t="shared" si="5"/>
        <v>0</v>
      </c>
      <c r="AH55" s="3">
        <f t="shared" si="6"/>
        <v>0</v>
      </c>
      <c r="AI55" s="3">
        <f t="shared" si="7"/>
        <v>0</v>
      </c>
      <c r="AJ55" s="3">
        <f t="shared" si="8"/>
        <v>0</v>
      </c>
      <c r="AK55" s="3">
        <f t="shared" si="9"/>
        <v>0</v>
      </c>
    </row>
    <row r="56" spans="2:37" ht="12.4" customHeight="1" x14ac:dyDescent="0.25">
      <c r="B56" s="4">
        <f>FILIACIÓN!B15</f>
        <v>8</v>
      </c>
      <c r="C56" s="11" t="str">
        <f>CONCATENATE(FILIACIÓN!C15," ",FILIACIÓN!D15," ",FILIACIÓN!E15)</f>
        <v xml:space="preserve">  </v>
      </c>
      <c r="D56" s="20"/>
      <c r="E56" s="8">
        <f>FILIACIÓN!I15</f>
        <v>0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3">
        <f t="shared" si="5"/>
        <v>0</v>
      </c>
      <c r="AH56" s="3">
        <f t="shared" si="6"/>
        <v>0</v>
      </c>
      <c r="AI56" s="3">
        <f t="shared" si="7"/>
        <v>0</v>
      </c>
      <c r="AJ56" s="3">
        <f t="shared" si="8"/>
        <v>0</v>
      </c>
      <c r="AK56" s="3">
        <f t="shared" si="9"/>
        <v>0</v>
      </c>
    </row>
    <row r="57" spans="2:37" ht="12.4" customHeight="1" x14ac:dyDescent="0.25">
      <c r="B57" s="4">
        <f>FILIACIÓN!B16</f>
        <v>9</v>
      </c>
      <c r="C57" s="11" t="str">
        <f>CONCATENATE(FILIACIÓN!C16," ",FILIACIÓN!D16," ",FILIACIÓN!E16)</f>
        <v xml:space="preserve">  </v>
      </c>
      <c r="D57" s="20"/>
      <c r="E57" s="8">
        <f>FILIACIÓN!I16</f>
        <v>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3">
        <f t="shared" si="5"/>
        <v>0</v>
      </c>
      <c r="AH57" s="3">
        <f t="shared" si="6"/>
        <v>0</v>
      </c>
      <c r="AI57" s="3">
        <f t="shared" si="7"/>
        <v>0</v>
      </c>
      <c r="AJ57" s="3">
        <f t="shared" si="8"/>
        <v>0</v>
      </c>
      <c r="AK57" s="3">
        <f t="shared" si="9"/>
        <v>0</v>
      </c>
    </row>
    <row r="58" spans="2:37" ht="12.4" customHeight="1" x14ac:dyDescent="0.25">
      <c r="B58" s="4">
        <f>FILIACIÓN!B17</f>
        <v>10</v>
      </c>
      <c r="C58" s="11" t="str">
        <f>CONCATENATE(FILIACIÓN!C17," ",FILIACIÓN!D17," ",FILIACIÓN!E17)</f>
        <v xml:space="preserve">  </v>
      </c>
      <c r="D58" s="20"/>
      <c r="E58" s="8">
        <f>FILIACIÓN!I17</f>
        <v>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3">
        <f t="shared" si="5"/>
        <v>0</v>
      </c>
      <c r="AH58" s="3">
        <f t="shared" si="6"/>
        <v>0</v>
      </c>
      <c r="AI58" s="3">
        <f t="shared" si="7"/>
        <v>0</v>
      </c>
      <c r="AJ58" s="3">
        <f t="shared" si="8"/>
        <v>0</v>
      </c>
      <c r="AK58" s="3">
        <f t="shared" si="9"/>
        <v>0</v>
      </c>
    </row>
    <row r="59" spans="2:37" ht="12.4" customHeight="1" x14ac:dyDescent="0.25">
      <c r="B59" s="4">
        <f>FILIACIÓN!B18</f>
        <v>11</v>
      </c>
      <c r="C59" s="11" t="str">
        <f>CONCATENATE(FILIACIÓN!C18," ",FILIACIÓN!D18," ",FILIACIÓN!E18)</f>
        <v xml:space="preserve">  </v>
      </c>
      <c r="D59" s="20"/>
      <c r="E59" s="8">
        <f>FILIACIÓN!I18</f>
        <v>0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3">
        <f t="shared" si="5"/>
        <v>0</v>
      </c>
      <c r="AH59" s="3">
        <f t="shared" si="6"/>
        <v>0</v>
      </c>
      <c r="AI59" s="3">
        <f t="shared" si="7"/>
        <v>0</v>
      </c>
      <c r="AJ59" s="3">
        <f t="shared" si="8"/>
        <v>0</v>
      </c>
      <c r="AK59" s="3">
        <f t="shared" si="9"/>
        <v>0</v>
      </c>
    </row>
    <row r="60" spans="2:37" ht="12.4" customHeight="1" x14ac:dyDescent="0.25">
      <c r="B60" s="4">
        <f>FILIACIÓN!B19</f>
        <v>12</v>
      </c>
      <c r="C60" s="11" t="str">
        <f>CONCATENATE(FILIACIÓN!C19," ",FILIACIÓN!D19," ",FILIACIÓN!E19)</f>
        <v xml:space="preserve">  </v>
      </c>
      <c r="D60" s="20"/>
      <c r="E60" s="8">
        <f>FILIACIÓN!I19</f>
        <v>0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3">
        <f t="shared" si="5"/>
        <v>0</v>
      </c>
      <c r="AH60" s="3">
        <f t="shared" si="6"/>
        <v>0</v>
      </c>
      <c r="AI60" s="3">
        <f t="shared" si="7"/>
        <v>0</v>
      </c>
      <c r="AJ60" s="3">
        <f t="shared" si="8"/>
        <v>0</v>
      </c>
      <c r="AK60" s="3">
        <f t="shared" si="9"/>
        <v>0</v>
      </c>
    </row>
    <row r="61" spans="2:37" ht="12.4" customHeight="1" x14ac:dyDescent="0.25">
      <c r="B61" s="4">
        <f>FILIACIÓN!B20</f>
        <v>13</v>
      </c>
      <c r="C61" s="11" t="str">
        <f>CONCATENATE(FILIACIÓN!C20," ",FILIACIÓN!D20," ",FILIACIÓN!E20)</f>
        <v xml:space="preserve">  </v>
      </c>
      <c r="D61" s="20"/>
      <c r="E61" s="8">
        <f>FILIACIÓN!I20</f>
        <v>0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3">
        <f t="shared" si="5"/>
        <v>0</v>
      </c>
      <c r="AH61" s="3">
        <f t="shared" si="6"/>
        <v>0</v>
      </c>
      <c r="AI61" s="3">
        <f t="shared" si="7"/>
        <v>0</v>
      </c>
      <c r="AJ61" s="3">
        <f t="shared" si="8"/>
        <v>0</v>
      </c>
      <c r="AK61" s="3">
        <f t="shared" si="9"/>
        <v>0</v>
      </c>
    </row>
    <row r="62" spans="2:37" ht="12.4" customHeight="1" x14ac:dyDescent="0.25">
      <c r="B62" s="4">
        <f>FILIACIÓN!B21</f>
        <v>14</v>
      </c>
      <c r="C62" s="11" t="str">
        <f>CONCATENATE(FILIACIÓN!C21," ",FILIACIÓN!D21," ",FILIACIÓN!E21)</f>
        <v xml:space="preserve">  </v>
      </c>
      <c r="D62" s="20"/>
      <c r="E62" s="8">
        <f>FILIACIÓN!I21</f>
        <v>0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3">
        <f t="shared" si="5"/>
        <v>0</v>
      </c>
      <c r="AH62" s="3">
        <f t="shared" si="6"/>
        <v>0</v>
      </c>
      <c r="AI62" s="3">
        <f t="shared" si="7"/>
        <v>0</v>
      </c>
      <c r="AJ62" s="3">
        <f t="shared" si="8"/>
        <v>0</v>
      </c>
      <c r="AK62" s="3">
        <f t="shared" si="9"/>
        <v>0</v>
      </c>
    </row>
    <row r="63" spans="2:37" ht="12.4" customHeight="1" x14ac:dyDescent="0.25">
      <c r="B63" s="4">
        <f>FILIACIÓN!B22</f>
        <v>15</v>
      </c>
      <c r="C63" s="11" t="str">
        <f>CONCATENATE(FILIACIÓN!C22," ",FILIACIÓN!D22," ",FILIACIÓN!E22)</f>
        <v xml:space="preserve">  </v>
      </c>
      <c r="D63" s="20"/>
      <c r="E63" s="8">
        <f>FILIACIÓN!I22</f>
        <v>0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3">
        <f t="shared" si="5"/>
        <v>0</v>
      </c>
      <c r="AH63" s="3">
        <f t="shared" si="6"/>
        <v>0</v>
      </c>
      <c r="AI63" s="3">
        <f t="shared" si="7"/>
        <v>0</v>
      </c>
      <c r="AJ63" s="3">
        <f t="shared" si="8"/>
        <v>0</v>
      </c>
      <c r="AK63" s="3">
        <f t="shared" si="9"/>
        <v>0</v>
      </c>
    </row>
    <row r="64" spans="2:37" ht="12.4" customHeight="1" x14ac:dyDescent="0.25">
      <c r="B64" s="4">
        <f>FILIACIÓN!B23</f>
        <v>16</v>
      </c>
      <c r="C64" s="11" t="str">
        <f>CONCATENATE(FILIACIÓN!C23," ",FILIACIÓN!D23," ",FILIACIÓN!E23)</f>
        <v xml:space="preserve">  </v>
      </c>
      <c r="D64" s="20"/>
      <c r="E64" s="8">
        <f>FILIACIÓN!I23</f>
        <v>0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3">
        <f t="shared" si="5"/>
        <v>0</v>
      </c>
      <c r="AH64" s="3">
        <f t="shared" si="6"/>
        <v>0</v>
      </c>
      <c r="AI64" s="3">
        <f t="shared" si="7"/>
        <v>0</v>
      </c>
      <c r="AJ64" s="3">
        <f t="shared" si="8"/>
        <v>0</v>
      </c>
      <c r="AK64" s="3">
        <f t="shared" si="9"/>
        <v>0</v>
      </c>
    </row>
    <row r="65" spans="2:37" ht="12.4" customHeight="1" x14ac:dyDescent="0.25">
      <c r="B65" s="4">
        <f>FILIACIÓN!B24</f>
        <v>17</v>
      </c>
      <c r="C65" s="11" t="str">
        <f>CONCATENATE(FILIACIÓN!C24," ",FILIACIÓN!D24," ",FILIACIÓN!E24)</f>
        <v xml:space="preserve">  </v>
      </c>
      <c r="D65" s="20"/>
      <c r="E65" s="8">
        <f>FILIACIÓN!I24</f>
        <v>0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3">
        <f t="shared" si="5"/>
        <v>0</v>
      </c>
      <c r="AH65" s="3">
        <f t="shared" si="6"/>
        <v>0</v>
      </c>
      <c r="AI65" s="3">
        <f t="shared" si="7"/>
        <v>0</v>
      </c>
      <c r="AJ65" s="3">
        <f t="shared" si="8"/>
        <v>0</v>
      </c>
      <c r="AK65" s="3">
        <f t="shared" si="9"/>
        <v>0</v>
      </c>
    </row>
    <row r="66" spans="2:37" ht="12.4" customHeight="1" x14ac:dyDescent="0.25">
      <c r="B66" s="4">
        <f>FILIACIÓN!B25</f>
        <v>18</v>
      </c>
      <c r="C66" s="11" t="str">
        <f>CONCATENATE(FILIACIÓN!C25," ",FILIACIÓN!D25," ",FILIACIÓN!E25)</f>
        <v xml:space="preserve">  </v>
      </c>
      <c r="D66" s="20"/>
      <c r="E66" s="8">
        <f>FILIACIÓN!I25</f>
        <v>0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3">
        <f t="shared" si="5"/>
        <v>0</v>
      </c>
      <c r="AH66" s="3">
        <f t="shared" si="6"/>
        <v>0</v>
      </c>
      <c r="AI66" s="3">
        <f t="shared" si="7"/>
        <v>0</v>
      </c>
      <c r="AJ66" s="3">
        <f t="shared" si="8"/>
        <v>0</v>
      </c>
      <c r="AK66" s="3">
        <f t="shared" si="9"/>
        <v>0</v>
      </c>
    </row>
    <row r="67" spans="2:37" ht="12.4" customHeight="1" x14ac:dyDescent="0.25">
      <c r="B67" s="4">
        <f>FILIACIÓN!B26</f>
        <v>19</v>
      </c>
      <c r="C67" s="11" t="str">
        <f>CONCATENATE(FILIACIÓN!C26," ",FILIACIÓN!D26," ",FILIACIÓN!E26)</f>
        <v xml:space="preserve">  </v>
      </c>
      <c r="D67" s="20"/>
      <c r="E67" s="8">
        <f>FILIACIÓN!I26</f>
        <v>0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3">
        <f t="shared" si="5"/>
        <v>0</v>
      </c>
      <c r="AH67" s="3">
        <f t="shared" si="6"/>
        <v>0</v>
      </c>
      <c r="AI67" s="3">
        <f t="shared" si="7"/>
        <v>0</v>
      </c>
      <c r="AJ67" s="3">
        <f t="shared" si="8"/>
        <v>0</v>
      </c>
      <c r="AK67" s="3">
        <f t="shared" si="9"/>
        <v>0</v>
      </c>
    </row>
    <row r="68" spans="2:37" ht="12.4" customHeight="1" x14ac:dyDescent="0.25">
      <c r="B68" s="4">
        <f>FILIACIÓN!B27</f>
        <v>20</v>
      </c>
      <c r="C68" s="11" t="str">
        <f>CONCATENATE(FILIACIÓN!C27," ",FILIACIÓN!D27," ",FILIACIÓN!E27)</f>
        <v xml:space="preserve">  </v>
      </c>
      <c r="D68" s="20"/>
      <c r="E68" s="8">
        <f>FILIACIÓN!I27</f>
        <v>0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3">
        <f t="shared" si="5"/>
        <v>0</v>
      </c>
      <c r="AH68" s="3">
        <f t="shared" si="6"/>
        <v>0</v>
      </c>
      <c r="AI68" s="3">
        <f t="shared" si="7"/>
        <v>0</v>
      </c>
      <c r="AJ68" s="3">
        <f t="shared" si="8"/>
        <v>0</v>
      </c>
      <c r="AK68" s="3">
        <f t="shared" si="9"/>
        <v>0</v>
      </c>
    </row>
    <row r="69" spans="2:37" ht="12.4" customHeight="1" x14ac:dyDescent="0.25">
      <c r="B69" s="4">
        <f>FILIACIÓN!B28</f>
        <v>21</v>
      </c>
      <c r="C69" s="11" t="str">
        <f>CONCATENATE(FILIACIÓN!C28," ",FILIACIÓN!D28," ",FILIACIÓN!E28)</f>
        <v xml:space="preserve">  </v>
      </c>
      <c r="D69" s="20"/>
      <c r="E69" s="8">
        <f>FILIACIÓN!I28</f>
        <v>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3">
        <f t="shared" si="5"/>
        <v>0</v>
      </c>
      <c r="AH69" s="3">
        <f t="shared" si="6"/>
        <v>0</v>
      </c>
      <c r="AI69" s="3">
        <f t="shared" si="7"/>
        <v>0</v>
      </c>
      <c r="AJ69" s="3">
        <f t="shared" si="8"/>
        <v>0</v>
      </c>
      <c r="AK69" s="3">
        <f t="shared" si="9"/>
        <v>0</v>
      </c>
    </row>
    <row r="70" spans="2:37" ht="12.4" customHeight="1" x14ac:dyDescent="0.25">
      <c r="B70" s="4">
        <f>FILIACIÓN!B29</f>
        <v>22</v>
      </c>
      <c r="C70" s="11" t="str">
        <f>CONCATENATE(FILIACIÓN!C29," ",FILIACIÓN!D29," ",FILIACIÓN!E29)</f>
        <v xml:space="preserve">  </v>
      </c>
      <c r="D70" s="20"/>
      <c r="E70" s="8">
        <f>FILIACIÓN!I29</f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3">
        <f t="shared" si="5"/>
        <v>0</v>
      </c>
      <c r="AH70" s="3">
        <f t="shared" si="6"/>
        <v>0</v>
      </c>
      <c r="AI70" s="3">
        <f t="shared" si="7"/>
        <v>0</v>
      </c>
      <c r="AJ70" s="3">
        <f t="shared" si="8"/>
        <v>0</v>
      </c>
      <c r="AK70" s="3">
        <f t="shared" si="9"/>
        <v>0</v>
      </c>
    </row>
    <row r="71" spans="2:37" ht="12.4" customHeight="1" x14ac:dyDescent="0.25">
      <c r="B71" s="4">
        <f>FILIACIÓN!B30</f>
        <v>23</v>
      </c>
      <c r="C71" s="11" t="str">
        <f>CONCATENATE(FILIACIÓN!C30," ",FILIACIÓN!D30," ",FILIACIÓN!E30)</f>
        <v xml:space="preserve">  </v>
      </c>
      <c r="D71" s="20"/>
      <c r="E71" s="8">
        <f>FILIACIÓN!I30</f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3">
        <f t="shared" si="5"/>
        <v>0</v>
      </c>
      <c r="AH71" s="3">
        <f t="shared" si="6"/>
        <v>0</v>
      </c>
      <c r="AI71" s="3">
        <f t="shared" si="7"/>
        <v>0</v>
      </c>
      <c r="AJ71" s="3">
        <f t="shared" si="8"/>
        <v>0</v>
      </c>
      <c r="AK71" s="3">
        <f t="shared" si="9"/>
        <v>0</v>
      </c>
    </row>
    <row r="72" spans="2:37" ht="12.4" customHeight="1" x14ac:dyDescent="0.25">
      <c r="B72" s="4">
        <f>FILIACIÓN!B31</f>
        <v>24</v>
      </c>
      <c r="C72" s="11" t="str">
        <f>CONCATENATE(FILIACIÓN!C31," ",FILIACIÓN!D31," ",FILIACIÓN!E31)</f>
        <v xml:space="preserve">  </v>
      </c>
      <c r="D72" s="20"/>
      <c r="E72" s="8">
        <f>FILIACIÓN!I31</f>
        <v>0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3">
        <f t="shared" si="5"/>
        <v>0</v>
      </c>
      <c r="AH72" s="3">
        <f t="shared" si="6"/>
        <v>0</v>
      </c>
      <c r="AI72" s="3">
        <f t="shared" si="7"/>
        <v>0</v>
      </c>
      <c r="AJ72" s="3">
        <f t="shared" si="8"/>
        <v>0</v>
      </c>
      <c r="AK72" s="3">
        <f t="shared" si="9"/>
        <v>0</v>
      </c>
    </row>
    <row r="73" spans="2:37" ht="12.4" customHeight="1" x14ac:dyDescent="0.25">
      <c r="B73" s="4">
        <f>FILIACIÓN!B32</f>
        <v>25</v>
      </c>
      <c r="C73" s="11" t="str">
        <f>CONCATENATE(FILIACIÓN!C32," ",FILIACIÓN!D32," ",FILIACIÓN!E32)</f>
        <v xml:space="preserve">  </v>
      </c>
      <c r="D73" s="20"/>
      <c r="E73" s="8">
        <f>FILIACIÓN!I32</f>
        <v>0</v>
      </c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3">
        <f t="shared" si="5"/>
        <v>0</v>
      </c>
      <c r="AH73" s="3">
        <f t="shared" si="6"/>
        <v>0</v>
      </c>
      <c r="AI73" s="3">
        <f t="shared" si="7"/>
        <v>0</v>
      </c>
      <c r="AJ73" s="3">
        <f t="shared" si="8"/>
        <v>0</v>
      </c>
      <c r="AK73" s="3">
        <f t="shared" si="9"/>
        <v>0</v>
      </c>
    </row>
    <row r="74" spans="2:37" ht="12.4" customHeight="1" x14ac:dyDescent="0.25">
      <c r="B74" s="4">
        <f>FILIACIÓN!B33</f>
        <v>26</v>
      </c>
      <c r="C74" s="11" t="str">
        <f>CONCATENATE(FILIACIÓN!C33," ",FILIACIÓN!D33," ",FILIACIÓN!E33)</f>
        <v xml:space="preserve">  </v>
      </c>
      <c r="D74" s="20"/>
      <c r="E74" s="8">
        <f>FILIACIÓN!I33</f>
        <v>0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3">
        <f t="shared" si="5"/>
        <v>0</v>
      </c>
      <c r="AH74" s="3">
        <f t="shared" si="6"/>
        <v>0</v>
      </c>
      <c r="AI74" s="3">
        <f t="shared" si="7"/>
        <v>0</v>
      </c>
      <c r="AJ74" s="3">
        <f t="shared" si="8"/>
        <v>0</v>
      </c>
      <c r="AK74" s="3">
        <f t="shared" si="9"/>
        <v>0</v>
      </c>
    </row>
    <row r="75" spans="2:37" ht="12.4" customHeight="1" x14ac:dyDescent="0.25">
      <c r="B75" s="4">
        <f>FILIACIÓN!B34</f>
        <v>27</v>
      </c>
      <c r="C75" s="11" t="str">
        <f>CONCATENATE(FILIACIÓN!C34," ",FILIACIÓN!D34," ",FILIACIÓN!E34)</f>
        <v xml:space="preserve">  </v>
      </c>
      <c r="D75" s="20"/>
      <c r="E75" s="8">
        <f>FILIACIÓN!I34</f>
        <v>0</v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3">
        <f t="shared" si="5"/>
        <v>0</v>
      </c>
      <c r="AH75" s="3">
        <f t="shared" si="6"/>
        <v>0</v>
      </c>
      <c r="AI75" s="3">
        <f t="shared" si="7"/>
        <v>0</v>
      </c>
      <c r="AJ75" s="3">
        <f t="shared" si="8"/>
        <v>0</v>
      </c>
      <c r="AK75" s="3">
        <f t="shared" si="9"/>
        <v>0</v>
      </c>
    </row>
    <row r="76" spans="2:37" ht="12.4" customHeight="1" x14ac:dyDescent="0.25">
      <c r="B76" s="4">
        <f>FILIACIÓN!B35</f>
        <v>28</v>
      </c>
      <c r="C76" s="11" t="str">
        <f>CONCATENATE(FILIACIÓN!C35," ",FILIACIÓN!D35," ",FILIACIÓN!E35)</f>
        <v xml:space="preserve">  </v>
      </c>
      <c r="D76" s="20"/>
      <c r="E76" s="8">
        <f>FILIACIÓN!I35</f>
        <v>0</v>
      </c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3">
        <f t="shared" si="5"/>
        <v>0</v>
      </c>
      <c r="AH76" s="3">
        <f t="shared" si="6"/>
        <v>0</v>
      </c>
      <c r="AI76" s="3">
        <f t="shared" si="7"/>
        <v>0</v>
      </c>
      <c r="AJ76" s="3">
        <f t="shared" si="8"/>
        <v>0</v>
      </c>
      <c r="AK76" s="3">
        <f t="shared" si="9"/>
        <v>0</v>
      </c>
    </row>
    <row r="77" spans="2:37" ht="12.4" customHeight="1" x14ac:dyDescent="0.25">
      <c r="B77" s="4">
        <f>FILIACIÓN!B36</f>
        <v>29</v>
      </c>
      <c r="C77" s="11" t="str">
        <f>CONCATENATE(FILIACIÓN!C36," ",FILIACIÓN!D36," ",FILIACIÓN!E36)</f>
        <v xml:space="preserve">  </v>
      </c>
      <c r="D77" s="20"/>
      <c r="E77" s="8">
        <f>FILIACIÓN!I36</f>
        <v>0</v>
      </c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3">
        <f t="shared" si="5"/>
        <v>0</v>
      </c>
      <c r="AH77" s="3">
        <f t="shared" si="6"/>
        <v>0</v>
      </c>
      <c r="AI77" s="3">
        <f t="shared" si="7"/>
        <v>0</v>
      </c>
      <c r="AJ77" s="3">
        <f t="shared" si="8"/>
        <v>0</v>
      </c>
      <c r="AK77" s="3">
        <f t="shared" si="9"/>
        <v>0</v>
      </c>
    </row>
    <row r="78" spans="2:37" ht="12.4" customHeight="1" x14ac:dyDescent="0.25">
      <c r="B78" s="4">
        <f>FILIACIÓN!B37</f>
        <v>30</v>
      </c>
      <c r="C78" s="11" t="str">
        <f>CONCATENATE(FILIACIÓN!C37," ",FILIACIÓN!D37," ",FILIACIÓN!E37)</f>
        <v xml:space="preserve">  </v>
      </c>
      <c r="D78" s="20"/>
      <c r="E78" s="8">
        <f>FILIACIÓN!I37</f>
        <v>0</v>
      </c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3">
        <f t="shared" si="5"/>
        <v>0</v>
      </c>
      <c r="AH78" s="3">
        <f t="shared" si="6"/>
        <v>0</v>
      </c>
      <c r="AI78" s="3">
        <f t="shared" si="7"/>
        <v>0</v>
      </c>
      <c r="AJ78" s="3">
        <f t="shared" si="8"/>
        <v>0</v>
      </c>
      <c r="AK78" s="3">
        <f t="shared" si="9"/>
        <v>0</v>
      </c>
    </row>
    <row r="79" spans="2:37" ht="12.4" customHeight="1" x14ac:dyDescent="0.25">
      <c r="B79" s="4">
        <f>FILIACIÓN!B38</f>
        <v>31</v>
      </c>
      <c r="C79" s="11" t="str">
        <f>CONCATENATE(FILIACIÓN!C38," ",FILIACIÓN!D38," ",FILIACIÓN!E38)</f>
        <v xml:space="preserve">  </v>
      </c>
      <c r="D79" s="20"/>
      <c r="E79" s="8">
        <f>FILIACIÓN!I38</f>
        <v>0</v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3">
        <f t="shared" si="5"/>
        <v>0</v>
      </c>
      <c r="AH79" s="3">
        <f t="shared" si="6"/>
        <v>0</v>
      </c>
      <c r="AI79" s="3">
        <f t="shared" si="7"/>
        <v>0</v>
      </c>
      <c r="AJ79" s="3">
        <f t="shared" si="8"/>
        <v>0</v>
      </c>
      <c r="AK79" s="3">
        <f t="shared" si="9"/>
        <v>0</v>
      </c>
    </row>
    <row r="80" spans="2:37" ht="12.4" customHeight="1" x14ac:dyDescent="0.25">
      <c r="B80" s="4">
        <f>FILIACIÓN!B39</f>
        <v>32</v>
      </c>
      <c r="C80" s="11" t="str">
        <f>CONCATENATE(FILIACIÓN!C39," ",FILIACIÓN!D39," ",FILIACIÓN!E39)</f>
        <v xml:space="preserve">  </v>
      </c>
      <c r="D80" s="20"/>
      <c r="E80" s="8">
        <f>FILIACIÓN!I39</f>
        <v>0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3">
        <f t="shared" si="5"/>
        <v>0</v>
      </c>
      <c r="AH80" s="3">
        <f t="shared" si="6"/>
        <v>0</v>
      </c>
      <c r="AI80" s="3">
        <f t="shared" si="7"/>
        <v>0</v>
      </c>
      <c r="AJ80" s="3">
        <f t="shared" si="8"/>
        <v>0</v>
      </c>
      <c r="AK80" s="3">
        <f t="shared" si="9"/>
        <v>0</v>
      </c>
    </row>
    <row r="81" spans="2:37" ht="12.4" customHeight="1" x14ac:dyDescent="0.25">
      <c r="B81" s="4">
        <f>FILIACIÓN!B40</f>
        <v>33</v>
      </c>
      <c r="C81" s="11" t="str">
        <f>CONCATENATE(FILIACIÓN!C40," ",FILIACIÓN!D40," ",FILIACIÓN!E40)</f>
        <v xml:space="preserve">  </v>
      </c>
      <c r="D81" s="20"/>
      <c r="E81" s="8">
        <f>FILIACIÓN!I40</f>
        <v>0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3">
        <f t="shared" si="5"/>
        <v>0</v>
      </c>
      <c r="AH81" s="3">
        <f t="shared" si="6"/>
        <v>0</v>
      </c>
      <c r="AI81" s="3">
        <f t="shared" si="7"/>
        <v>0</v>
      </c>
      <c r="AJ81" s="3">
        <f t="shared" si="8"/>
        <v>0</v>
      </c>
      <c r="AK81" s="3">
        <f t="shared" si="9"/>
        <v>0</v>
      </c>
    </row>
    <row r="82" spans="2:37" ht="12.4" customHeight="1" x14ac:dyDescent="0.25">
      <c r="B82" s="4">
        <f>FILIACIÓN!B41</f>
        <v>34</v>
      </c>
      <c r="C82" s="11" t="str">
        <f>CONCATENATE(FILIACIÓN!C41," ",FILIACIÓN!D41," ",FILIACIÓN!E41)</f>
        <v xml:space="preserve">  </v>
      </c>
      <c r="D82" s="20"/>
      <c r="E82" s="8">
        <f>FILIACIÓN!I41</f>
        <v>0</v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3">
        <f t="shared" si="5"/>
        <v>0</v>
      </c>
      <c r="AH82" s="3">
        <f t="shared" si="6"/>
        <v>0</v>
      </c>
      <c r="AI82" s="3">
        <f t="shared" si="7"/>
        <v>0</v>
      </c>
      <c r="AJ82" s="3">
        <f t="shared" si="8"/>
        <v>0</v>
      </c>
      <c r="AK82" s="3">
        <f t="shared" si="9"/>
        <v>0</v>
      </c>
    </row>
    <row r="83" spans="2:37" ht="12.4" customHeight="1" x14ac:dyDescent="0.25">
      <c r="B83" s="4">
        <f>FILIACIÓN!B42</f>
        <v>35</v>
      </c>
      <c r="C83" s="11" t="str">
        <f>CONCATENATE(FILIACIÓN!C42," ",FILIACIÓN!D42," ",FILIACIÓN!E42)</f>
        <v xml:space="preserve">  </v>
      </c>
      <c r="D83" s="20"/>
      <c r="E83" s="8">
        <f>FILIACIÓN!I42</f>
        <v>0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3">
        <f t="shared" si="5"/>
        <v>0</v>
      </c>
      <c r="AH83" s="3">
        <f t="shared" si="6"/>
        <v>0</v>
      </c>
      <c r="AI83" s="3">
        <f t="shared" si="7"/>
        <v>0</v>
      </c>
      <c r="AJ83" s="3">
        <f t="shared" si="8"/>
        <v>0</v>
      </c>
      <c r="AK83" s="3">
        <f t="shared" si="9"/>
        <v>0</v>
      </c>
    </row>
    <row r="84" spans="2:37" ht="12.4" customHeight="1" x14ac:dyDescent="0.25">
      <c r="B84" s="4">
        <f>FILIACIÓN!B43</f>
        <v>36</v>
      </c>
      <c r="C84" s="11" t="str">
        <f>CONCATENATE(FILIACIÓN!C43," ",FILIACIÓN!D43," ",FILIACIÓN!E43)</f>
        <v xml:space="preserve">  </v>
      </c>
      <c r="D84" s="20"/>
      <c r="E84" s="8">
        <f>FILIACIÓN!I43</f>
        <v>0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3">
        <f t="shared" si="5"/>
        <v>0</v>
      </c>
      <c r="AH84" s="3">
        <f t="shared" si="6"/>
        <v>0</v>
      </c>
      <c r="AI84" s="3">
        <f t="shared" si="7"/>
        <v>0</v>
      </c>
      <c r="AJ84" s="3">
        <f t="shared" si="8"/>
        <v>0</v>
      </c>
      <c r="AK84" s="3">
        <f t="shared" si="9"/>
        <v>0</v>
      </c>
    </row>
    <row r="86" spans="2:37" x14ac:dyDescent="0.25">
      <c r="AG86" s="1"/>
      <c r="AH86" s="1"/>
    </row>
  </sheetData>
  <mergeCells count="30">
    <mergeCell ref="AG4:AK4"/>
    <mergeCell ref="A1:AK1"/>
    <mergeCell ref="B2:C2"/>
    <mergeCell ref="D2:S2"/>
    <mergeCell ref="T2:X2"/>
    <mergeCell ref="Y2:AK2"/>
    <mergeCell ref="B3:C3"/>
    <mergeCell ref="D3:S3"/>
    <mergeCell ref="T3:X3"/>
    <mergeCell ref="Y3:AK3"/>
    <mergeCell ref="B4:C4"/>
    <mergeCell ref="D4:S4"/>
    <mergeCell ref="T4:X4"/>
    <mergeCell ref="Y4:AB4"/>
    <mergeCell ref="AC4:AF4"/>
    <mergeCell ref="AG46:AK46"/>
    <mergeCell ref="A43:AK43"/>
    <mergeCell ref="B44:C44"/>
    <mergeCell ref="D44:S44"/>
    <mergeCell ref="T44:X44"/>
    <mergeCell ref="Y44:AK44"/>
    <mergeCell ref="B45:C45"/>
    <mergeCell ref="D45:S45"/>
    <mergeCell ref="T45:X45"/>
    <mergeCell ref="Y45:AK45"/>
    <mergeCell ref="B46:C46"/>
    <mergeCell ref="D46:S46"/>
    <mergeCell ref="T46:X46"/>
    <mergeCell ref="Y46:AB46"/>
    <mergeCell ref="AC46:AF46"/>
  </mergeCells>
  <pageMargins left="0.31496062992125984" right="0.31496062992125984" top="0.59055118110236215" bottom="0.31496062992125984" header="0.31496062992125984" footer="0.31496062992125984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25400F-3EA5-4EED-84BF-11E7DD6B5711}">
          <x14:formula1>
            <xm:f>'Estadistica 2do Trimestre'!$D$7:$E$7</xm:f>
          </x14:formula1>
          <xm:sqref>D7:D42 D49:D84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BB9C-5CA8-445D-8033-D3CE457DEF00}">
  <dimension ref="A1:AH43"/>
  <sheetViews>
    <sheetView workbookViewId="0">
      <selection activeCell="AI27" sqref="AI27"/>
    </sheetView>
  </sheetViews>
  <sheetFormatPr baseColWidth="10" defaultRowHeight="15" x14ac:dyDescent="0.25"/>
  <cols>
    <col min="1" max="1" width="3.28515625" bestFit="1" customWidth="1"/>
    <col min="2" max="2" width="28.140625" customWidth="1"/>
    <col min="3" max="4" width="2.85546875" customWidth="1"/>
    <col min="5" max="5" width="3.140625" customWidth="1"/>
    <col min="6" max="15" width="2.7109375" customWidth="1"/>
    <col min="16" max="16" width="3.140625" customWidth="1"/>
    <col min="17" max="26" width="2.7109375" customWidth="1"/>
    <col min="27" max="27" width="3.140625" customWidth="1"/>
    <col min="28" max="29" width="3.85546875" customWidth="1"/>
    <col min="30" max="30" width="3.140625" customWidth="1"/>
    <col min="31" max="31" width="3.28515625" customWidth="1"/>
    <col min="32" max="32" width="3.7109375" customWidth="1"/>
    <col min="33" max="33" width="9.28515625" customWidth="1"/>
    <col min="34" max="34" width="3.7109375" customWidth="1"/>
  </cols>
  <sheetData>
    <row r="1" spans="1:34" x14ac:dyDescent="0.25">
      <c r="A1" s="63" t="s">
        <v>128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ht="12.95" customHeight="1" x14ac:dyDescent="0.25">
      <c r="B2" s="2" t="s">
        <v>0</v>
      </c>
      <c r="C2" s="60" t="str">
        <f>CARATULA!G12</f>
        <v>ELODIA DE LIJERON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52" t="s">
        <v>4</v>
      </c>
      <c r="R2" s="52"/>
      <c r="S2" s="52"/>
      <c r="T2" s="52"/>
      <c r="U2" s="52"/>
      <c r="V2" s="61" t="str">
        <f>CARATULA!G22</f>
        <v>MATEMATICA</v>
      </c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4" ht="12.95" customHeight="1" x14ac:dyDescent="0.25">
      <c r="B3" s="2" t="s">
        <v>1</v>
      </c>
      <c r="C3" s="60" t="str">
        <f>CARATULA!G18</f>
        <v>SECUNDARIA COMUNITARI PRODUCTIVA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52" t="s">
        <v>3</v>
      </c>
      <c r="R3" s="52"/>
      <c r="S3" s="52"/>
      <c r="T3" s="52"/>
      <c r="U3" s="52"/>
      <c r="V3" s="61" t="str">
        <f>CARATULA!G16</f>
        <v>MYRIAM MILENA MIRANDA HERRA</v>
      </c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</row>
    <row r="4" spans="1:34" ht="12.95" customHeight="1" x14ac:dyDescent="0.25">
      <c r="B4" s="2" t="s">
        <v>2</v>
      </c>
      <c r="C4" s="62" t="str">
        <f>CARATULA!G20</f>
        <v>QUINTO A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56" t="s">
        <v>53</v>
      </c>
      <c r="R4" s="56"/>
      <c r="S4" s="56"/>
      <c r="T4" s="56"/>
      <c r="U4" s="56"/>
      <c r="V4" s="64">
        <f>CARATULA!K13</f>
        <v>45790</v>
      </c>
      <c r="W4" s="65"/>
      <c r="X4" s="65"/>
      <c r="Y4" s="65"/>
      <c r="Z4" s="65"/>
      <c r="AA4" s="56" t="s">
        <v>69</v>
      </c>
      <c r="AB4" s="56"/>
      <c r="AC4" s="56"/>
      <c r="AD4" s="56"/>
      <c r="AE4" s="64">
        <f>CARATULA!L13</f>
        <v>45899</v>
      </c>
      <c r="AF4" s="65"/>
      <c r="AG4" s="65"/>
      <c r="AH4" s="65"/>
    </row>
    <row r="5" spans="1:34" ht="21.75" customHeight="1" x14ac:dyDescent="0.25">
      <c r="A5" s="66" t="s">
        <v>5</v>
      </c>
      <c r="B5" s="66" t="s">
        <v>33</v>
      </c>
      <c r="C5" s="67" t="s">
        <v>34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9"/>
      <c r="AE5" s="74" t="s">
        <v>38</v>
      </c>
      <c r="AF5" s="72" t="s">
        <v>40</v>
      </c>
      <c r="AG5" s="72"/>
      <c r="AH5" s="72"/>
    </row>
    <row r="6" spans="1:34" ht="12" customHeight="1" x14ac:dyDescent="0.25">
      <c r="A6" s="66"/>
      <c r="B6" s="66"/>
      <c r="C6" s="66" t="s">
        <v>35</v>
      </c>
      <c r="D6" s="66"/>
      <c r="E6" s="74" t="s">
        <v>43</v>
      </c>
      <c r="F6" s="66" t="s">
        <v>36</v>
      </c>
      <c r="G6" s="66"/>
      <c r="H6" s="66"/>
      <c r="I6" s="66"/>
      <c r="J6" s="66"/>
      <c r="K6" s="66"/>
      <c r="L6" s="66"/>
      <c r="M6" s="66"/>
      <c r="N6" s="66"/>
      <c r="O6" s="66"/>
      <c r="P6" s="74" t="s">
        <v>43</v>
      </c>
      <c r="Q6" s="66" t="s">
        <v>37</v>
      </c>
      <c r="R6" s="66"/>
      <c r="S6" s="66"/>
      <c r="T6" s="66"/>
      <c r="U6" s="66"/>
      <c r="V6" s="66"/>
      <c r="W6" s="66"/>
      <c r="X6" s="66"/>
      <c r="Y6" s="66"/>
      <c r="Z6" s="66"/>
      <c r="AA6" s="74" t="s">
        <v>43</v>
      </c>
      <c r="AB6" s="66" t="s">
        <v>39</v>
      </c>
      <c r="AC6" s="66"/>
      <c r="AD6" s="70" t="s">
        <v>43</v>
      </c>
      <c r="AE6" s="75"/>
      <c r="AF6" s="73" t="s">
        <v>44</v>
      </c>
      <c r="AG6" s="73" t="s">
        <v>41</v>
      </c>
      <c r="AH6" s="73" t="s">
        <v>42</v>
      </c>
    </row>
    <row r="7" spans="1:34" ht="39" customHeight="1" x14ac:dyDescent="0.25">
      <c r="A7" s="66"/>
      <c r="B7" s="66"/>
      <c r="C7" s="23">
        <v>1</v>
      </c>
      <c r="D7" s="23">
        <v>2</v>
      </c>
      <c r="E7" s="76"/>
      <c r="F7" s="23">
        <v>1</v>
      </c>
      <c r="G7" s="23">
        <v>2</v>
      </c>
      <c r="H7" s="23">
        <v>3</v>
      </c>
      <c r="I7" s="23">
        <v>4</v>
      </c>
      <c r="J7" s="23">
        <v>5</v>
      </c>
      <c r="K7" s="23">
        <v>6</v>
      </c>
      <c r="L7" s="23">
        <v>7</v>
      </c>
      <c r="M7" s="23">
        <v>8</v>
      </c>
      <c r="N7" s="23">
        <v>9</v>
      </c>
      <c r="O7" s="23">
        <v>10</v>
      </c>
      <c r="P7" s="76"/>
      <c r="Q7" s="23">
        <v>1</v>
      </c>
      <c r="R7" s="23">
        <v>2</v>
      </c>
      <c r="S7" s="23">
        <v>3</v>
      </c>
      <c r="T7" s="23">
        <v>4</v>
      </c>
      <c r="U7" s="23">
        <v>5</v>
      </c>
      <c r="V7" s="23">
        <v>6</v>
      </c>
      <c r="W7" s="23">
        <v>7</v>
      </c>
      <c r="X7" s="23">
        <v>8</v>
      </c>
      <c r="Y7" s="23">
        <v>9</v>
      </c>
      <c r="Z7" s="23">
        <v>10</v>
      </c>
      <c r="AA7" s="76"/>
      <c r="AB7" s="23">
        <v>1</v>
      </c>
      <c r="AC7" s="23">
        <v>2</v>
      </c>
      <c r="AD7" s="71"/>
      <c r="AE7" s="76"/>
      <c r="AF7" s="73"/>
      <c r="AG7" s="73"/>
      <c r="AH7" s="73"/>
    </row>
    <row r="8" spans="1:34" s="1" customFormat="1" ht="12.2" customHeight="1" x14ac:dyDescent="0.2">
      <c r="A8" s="3">
        <f>FILIACIÓN!B8</f>
        <v>1</v>
      </c>
      <c r="B8" s="3" t="str">
        <f>'Asistencia 2do Trimestre'!C7</f>
        <v>Mamani Eusebio Enrique Sanabrio</v>
      </c>
      <c r="C8" s="22"/>
      <c r="D8" s="22">
        <v>5</v>
      </c>
      <c r="E8" s="4">
        <f>IF(ISERROR(AVERAGE(C8:D8)),"-",AVERAGE(C8:D8))</f>
        <v>5</v>
      </c>
      <c r="F8" s="22">
        <v>45</v>
      </c>
      <c r="G8" s="22"/>
      <c r="H8" s="22"/>
      <c r="I8" s="22"/>
      <c r="J8" s="22"/>
      <c r="K8" s="22"/>
      <c r="L8" s="22"/>
      <c r="M8" s="22"/>
      <c r="N8" s="22"/>
      <c r="O8" s="22"/>
      <c r="P8" s="4">
        <f>IF(ISERROR(AVERAGE(F8:O8)),"-",AVERAGE(F8:O8))</f>
        <v>45</v>
      </c>
      <c r="Q8" s="22">
        <v>40</v>
      </c>
      <c r="R8" s="22"/>
      <c r="S8" s="22"/>
      <c r="T8" s="22"/>
      <c r="U8" s="22"/>
      <c r="V8" s="22"/>
      <c r="W8" s="22"/>
      <c r="X8" s="22"/>
      <c r="Y8" s="22"/>
      <c r="Z8" s="22"/>
      <c r="AA8" s="4">
        <f>IF(ISERROR(AVERAGE(Q8:Z8)),"-",AVERAGE(Q8:Z8))</f>
        <v>40</v>
      </c>
      <c r="AB8" s="22">
        <v>5</v>
      </c>
      <c r="AC8" s="22"/>
      <c r="AD8" s="4">
        <f>IF(ISERROR(AVERAGE(AB8:AC8)),"-",AVERAGE(AB8:AC8))</f>
        <v>5</v>
      </c>
      <c r="AE8" s="22">
        <v>5</v>
      </c>
      <c r="AF8" s="4">
        <f>IF(SUM(AD8:AE8,AA8,P8,E8)=0,"-",SUM(AD8:AE8,AA8,P8,E8))</f>
        <v>100</v>
      </c>
      <c r="AG8" s="7" t="str">
        <f>IF(AF8&lt;51,"Retenido",IF(AF8&lt;101,"Promovido","-"))</f>
        <v>Promovido</v>
      </c>
      <c r="AH8" s="7" t="str">
        <f>IF(AF8&lt;51,"ED",IF(AF8&lt;69,"DA",IF(AF8&lt;85,"DO",IF(AF8&lt;101,"DP","-"))))</f>
        <v>DP</v>
      </c>
    </row>
    <row r="9" spans="1:34" s="1" customFormat="1" ht="12.2" customHeight="1" x14ac:dyDescent="0.2">
      <c r="A9" s="3">
        <f>FILIACIÓN!B9</f>
        <v>2</v>
      </c>
      <c r="B9" s="3" t="str">
        <f>'Asistencia 2do Trimestre'!C8</f>
        <v xml:space="preserve"> Generación Nueva Generación</v>
      </c>
      <c r="C9" s="22"/>
      <c r="D9" s="22">
        <v>5</v>
      </c>
      <c r="E9" s="4">
        <f t="shared" ref="E9:E43" si="0">IF(ISERROR(AVERAGE(C9:D9)),"-",AVERAGE(C9:D9))</f>
        <v>5</v>
      </c>
      <c r="F9" s="22">
        <v>30</v>
      </c>
      <c r="G9" s="22"/>
      <c r="H9" s="22"/>
      <c r="I9" s="22"/>
      <c r="J9" s="22"/>
      <c r="K9" s="22"/>
      <c r="L9" s="22"/>
      <c r="M9" s="22"/>
      <c r="N9" s="22"/>
      <c r="O9" s="22"/>
      <c r="P9" s="4">
        <f t="shared" ref="P9:P43" si="1">IF(ISERROR(AVERAGE(F9:O9)),"-",AVERAGE(F9:O9))</f>
        <v>30</v>
      </c>
      <c r="Q9" s="22">
        <v>10</v>
      </c>
      <c r="R9" s="22"/>
      <c r="S9" s="22">
        <v>40</v>
      </c>
      <c r="T9" s="22"/>
      <c r="U9" s="22"/>
      <c r="V9" s="22"/>
      <c r="W9" s="22"/>
      <c r="X9" s="22"/>
      <c r="Y9" s="22"/>
      <c r="Z9" s="22"/>
      <c r="AA9" s="4">
        <f t="shared" ref="AA9:AA43" si="2">IF(ISERROR(AVERAGE(Q9:Z9)),"-",AVERAGE(Q9:Z9))</f>
        <v>25</v>
      </c>
      <c r="AB9" s="22"/>
      <c r="AC9" s="22"/>
      <c r="AD9" s="4" t="str">
        <f t="shared" ref="AD9:AD43" si="3">IF(ISERROR(AVERAGE(AB9:AC9)),"-",AVERAGE(AB9:AC9))</f>
        <v>-</v>
      </c>
      <c r="AE9" s="22"/>
      <c r="AF9" s="4">
        <f t="shared" ref="AF9:AF43" si="4">IF(SUM(AD9:AE9,AA9,P9,E9)=0,"-",SUM(AD9:AE9,AA9,P9,E9))</f>
        <v>60</v>
      </c>
      <c r="AG9" s="7" t="str">
        <f>IF(AF9&lt;51,"Retenido",IF(AF9&lt;101,"Promovido","-"))</f>
        <v>Promovido</v>
      </c>
      <c r="AH9" s="7" t="str">
        <f t="shared" ref="AH9:AH43" si="5">IF(AF9&lt;51,"ED",IF(AF9&lt;69,"DA",IF(AF9&lt;85,"DO",IF(AF9&lt;101,"DP","-"))))</f>
        <v>DA</v>
      </c>
    </row>
    <row r="10" spans="1:34" s="1" customFormat="1" ht="12.2" customHeight="1" x14ac:dyDescent="0.2">
      <c r="A10" s="3">
        <f>FILIACIÓN!B10</f>
        <v>3</v>
      </c>
      <c r="B10" s="3" t="str">
        <f>'Asistencia 2do Trimestre'!C9</f>
        <v>Quisbert Sanabria Jaqueline</v>
      </c>
      <c r="C10" s="22"/>
      <c r="D10" s="22"/>
      <c r="E10" s="4" t="str">
        <f t="shared" si="0"/>
        <v>-</v>
      </c>
      <c r="F10" s="22">
        <v>25</v>
      </c>
      <c r="G10" s="22"/>
      <c r="H10" s="22"/>
      <c r="I10" s="22"/>
      <c r="J10" s="22"/>
      <c r="K10" s="22"/>
      <c r="L10" s="22"/>
      <c r="M10" s="22"/>
      <c r="N10" s="22"/>
      <c r="O10" s="22"/>
      <c r="P10" s="4">
        <f t="shared" si="1"/>
        <v>25</v>
      </c>
      <c r="Q10" s="22">
        <v>25</v>
      </c>
      <c r="R10" s="22"/>
      <c r="S10" s="22"/>
      <c r="T10" s="22"/>
      <c r="U10" s="22"/>
      <c r="V10" s="22"/>
      <c r="W10" s="22"/>
      <c r="X10" s="22"/>
      <c r="Y10" s="22"/>
      <c r="Z10" s="22"/>
      <c r="AA10" s="4">
        <f t="shared" si="2"/>
        <v>25</v>
      </c>
      <c r="AB10" s="22"/>
      <c r="AC10" s="22"/>
      <c r="AD10" s="4" t="str">
        <f t="shared" si="3"/>
        <v>-</v>
      </c>
      <c r="AE10" s="22"/>
      <c r="AF10" s="4">
        <f t="shared" si="4"/>
        <v>50</v>
      </c>
      <c r="AG10" s="7" t="str">
        <f t="shared" ref="AG10:AG43" si="6">IF(AF10&lt;51,"Retenido",IF(AF10&lt;101,"Promovido","-"))</f>
        <v>Retenido</v>
      </c>
      <c r="AH10" s="7" t="str">
        <f t="shared" si="5"/>
        <v>ED</v>
      </c>
    </row>
    <row r="11" spans="1:34" s="1" customFormat="1" ht="12.2" customHeight="1" x14ac:dyDescent="0.2">
      <c r="A11" s="3">
        <f>FILIACIÓN!B11</f>
        <v>4</v>
      </c>
      <c r="B11" s="3" t="str">
        <f>'Asistencia 2do Trimestre'!C10</f>
        <v xml:space="preserve">  </v>
      </c>
      <c r="C11" s="22"/>
      <c r="D11" s="22"/>
      <c r="E11" s="4" t="str">
        <f t="shared" si="0"/>
        <v>-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4" t="str">
        <f t="shared" si="1"/>
        <v>-</v>
      </c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4" t="str">
        <f t="shared" si="2"/>
        <v>-</v>
      </c>
      <c r="AB11" s="22"/>
      <c r="AC11" s="22"/>
      <c r="AD11" s="4" t="str">
        <f t="shared" si="3"/>
        <v>-</v>
      </c>
      <c r="AE11" s="22"/>
      <c r="AF11" s="4" t="str">
        <f t="shared" si="4"/>
        <v>-</v>
      </c>
      <c r="AG11" s="7" t="str">
        <f t="shared" si="6"/>
        <v>-</v>
      </c>
      <c r="AH11" s="7" t="str">
        <f t="shared" si="5"/>
        <v>-</v>
      </c>
    </row>
    <row r="12" spans="1:34" s="1" customFormat="1" ht="12.2" customHeight="1" x14ac:dyDescent="0.2">
      <c r="A12" s="3">
        <f>FILIACIÓN!B12</f>
        <v>5</v>
      </c>
      <c r="B12" s="3" t="str">
        <f>'Asistencia 2do Trimestre'!C11</f>
        <v xml:space="preserve">  </v>
      </c>
      <c r="C12" s="22"/>
      <c r="D12" s="22"/>
      <c r="E12" s="4" t="str">
        <f t="shared" si="0"/>
        <v>-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4" t="str">
        <f t="shared" si="1"/>
        <v>-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4" t="str">
        <f t="shared" si="2"/>
        <v>-</v>
      </c>
      <c r="AB12" s="22"/>
      <c r="AC12" s="22"/>
      <c r="AD12" s="4" t="str">
        <f t="shared" si="3"/>
        <v>-</v>
      </c>
      <c r="AE12" s="22"/>
      <c r="AF12" s="4" t="str">
        <f t="shared" si="4"/>
        <v>-</v>
      </c>
      <c r="AG12" s="7" t="str">
        <f t="shared" si="6"/>
        <v>-</v>
      </c>
      <c r="AH12" s="7" t="str">
        <f t="shared" si="5"/>
        <v>-</v>
      </c>
    </row>
    <row r="13" spans="1:34" s="1" customFormat="1" ht="12.2" customHeight="1" x14ac:dyDescent="0.2">
      <c r="A13" s="3">
        <f>FILIACIÓN!B13</f>
        <v>6</v>
      </c>
      <c r="B13" s="3" t="str">
        <f>'Asistencia 2do Trimestre'!C12</f>
        <v xml:space="preserve">  </v>
      </c>
      <c r="C13" s="22"/>
      <c r="D13" s="22"/>
      <c r="E13" s="4" t="str">
        <f t="shared" si="0"/>
        <v>-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4" t="str">
        <f t="shared" si="1"/>
        <v>-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4" t="str">
        <f t="shared" si="2"/>
        <v>-</v>
      </c>
      <c r="AB13" s="22"/>
      <c r="AC13" s="22"/>
      <c r="AD13" s="4" t="str">
        <f t="shared" si="3"/>
        <v>-</v>
      </c>
      <c r="AE13" s="22"/>
      <c r="AF13" s="4" t="str">
        <f t="shared" si="4"/>
        <v>-</v>
      </c>
      <c r="AG13" s="7" t="str">
        <f t="shared" si="6"/>
        <v>-</v>
      </c>
      <c r="AH13" s="7" t="str">
        <f t="shared" si="5"/>
        <v>-</v>
      </c>
    </row>
    <row r="14" spans="1:34" s="1" customFormat="1" ht="12.2" customHeight="1" x14ac:dyDescent="0.2">
      <c r="A14" s="3">
        <f>FILIACIÓN!B14</f>
        <v>7</v>
      </c>
      <c r="B14" s="3" t="str">
        <f>'Asistencia 2do Trimestre'!C13</f>
        <v xml:space="preserve">  </v>
      </c>
      <c r="C14" s="22"/>
      <c r="D14" s="22"/>
      <c r="E14" s="4" t="str">
        <f t="shared" si="0"/>
        <v>-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4" t="str">
        <f t="shared" si="1"/>
        <v>-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4" t="str">
        <f t="shared" si="2"/>
        <v>-</v>
      </c>
      <c r="AB14" s="22"/>
      <c r="AC14" s="22"/>
      <c r="AD14" s="4" t="str">
        <f t="shared" si="3"/>
        <v>-</v>
      </c>
      <c r="AE14" s="22"/>
      <c r="AF14" s="4" t="str">
        <f t="shared" si="4"/>
        <v>-</v>
      </c>
      <c r="AG14" s="7" t="str">
        <f t="shared" si="6"/>
        <v>-</v>
      </c>
      <c r="AH14" s="7" t="str">
        <f t="shared" si="5"/>
        <v>-</v>
      </c>
    </row>
    <row r="15" spans="1:34" s="1" customFormat="1" ht="12.2" customHeight="1" x14ac:dyDescent="0.2">
      <c r="A15" s="3">
        <f>FILIACIÓN!B15</f>
        <v>8</v>
      </c>
      <c r="B15" s="3" t="str">
        <f>'Asistencia 2do Trimestre'!C14</f>
        <v xml:space="preserve">  </v>
      </c>
      <c r="C15" s="22"/>
      <c r="D15" s="22"/>
      <c r="E15" s="4" t="str">
        <f t="shared" si="0"/>
        <v>-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" t="str">
        <f t="shared" si="1"/>
        <v>-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4" t="str">
        <f t="shared" si="2"/>
        <v>-</v>
      </c>
      <c r="AB15" s="22"/>
      <c r="AC15" s="22"/>
      <c r="AD15" s="4" t="str">
        <f t="shared" si="3"/>
        <v>-</v>
      </c>
      <c r="AE15" s="22"/>
      <c r="AF15" s="4" t="str">
        <f t="shared" si="4"/>
        <v>-</v>
      </c>
      <c r="AG15" s="7" t="str">
        <f t="shared" si="6"/>
        <v>-</v>
      </c>
      <c r="AH15" s="7" t="str">
        <f t="shared" si="5"/>
        <v>-</v>
      </c>
    </row>
    <row r="16" spans="1:34" s="1" customFormat="1" ht="12.2" customHeight="1" x14ac:dyDescent="0.2">
      <c r="A16" s="3">
        <f>FILIACIÓN!B16</f>
        <v>9</v>
      </c>
      <c r="B16" s="3" t="str">
        <f>'Asistencia 2do Trimestre'!C15</f>
        <v xml:space="preserve">  </v>
      </c>
      <c r="C16" s="22"/>
      <c r="D16" s="22"/>
      <c r="E16" s="4" t="str">
        <f t="shared" si="0"/>
        <v>-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4" t="str">
        <f t="shared" si="1"/>
        <v>-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4" t="str">
        <f t="shared" si="2"/>
        <v>-</v>
      </c>
      <c r="AB16" s="22"/>
      <c r="AC16" s="22"/>
      <c r="AD16" s="4" t="str">
        <f t="shared" si="3"/>
        <v>-</v>
      </c>
      <c r="AE16" s="22"/>
      <c r="AF16" s="4" t="str">
        <f t="shared" si="4"/>
        <v>-</v>
      </c>
      <c r="AG16" s="7" t="str">
        <f t="shared" si="6"/>
        <v>-</v>
      </c>
      <c r="AH16" s="7" t="str">
        <f t="shared" si="5"/>
        <v>-</v>
      </c>
    </row>
    <row r="17" spans="1:34" s="1" customFormat="1" ht="12.2" customHeight="1" x14ac:dyDescent="0.2">
      <c r="A17" s="3">
        <f>FILIACIÓN!B17</f>
        <v>10</v>
      </c>
      <c r="B17" s="3" t="str">
        <f>'Asistencia 2do Trimestre'!C16</f>
        <v xml:space="preserve">  </v>
      </c>
      <c r="C17" s="22"/>
      <c r="D17" s="22"/>
      <c r="E17" s="4" t="str">
        <f t="shared" si="0"/>
        <v>-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" t="str">
        <f t="shared" si="1"/>
        <v>-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4" t="str">
        <f t="shared" si="2"/>
        <v>-</v>
      </c>
      <c r="AB17" s="22"/>
      <c r="AC17" s="22"/>
      <c r="AD17" s="4" t="str">
        <f t="shared" si="3"/>
        <v>-</v>
      </c>
      <c r="AE17" s="22"/>
      <c r="AF17" s="4" t="str">
        <f t="shared" si="4"/>
        <v>-</v>
      </c>
      <c r="AG17" s="7" t="str">
        <f t="shared" si="6"/>
        <v>-</v>
      </c>
      <c r="AH17" s="7" t="str">
        <f t="shared" si="5"/>
        <v>-</v>
      </c>
    </row>
    <row r="18" spans="1:34" s="1" customFormat="1" ht="12.2" customHeight="1" x14ac:dyDescent="0.2">
      <c r="A18" s="3">
        <f>FILIACIÓN!B18</f>
        <v>11</v>
      </c>
      <c r="B18" s="3" t="str">
        <f>'Asistencia 2do Trimestre'!C17</f>
        <v xml:space="preserve">  </v>
      </c>
      <c r="C18" s="22"/>
      <c r="D18" s="22"/>
      <c r="E18" s="4" t="str">
        <f t="shared" si="0"/>
        <v>-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" t="str">
        <f t="shared" si="1"/>
        <v>-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4" t="str">
        <f t="shared" si="2"/>
        <v>-</v>
      </c>
      <c r="AB18" s="22"/>
      <c r="AC18" s="22"/>
      <c r="AD18" s="4" t="str">
        <f t="shared" si="3"/>
        <v>-</v>
      </c>
      <c r="AE18" s="22"/>
      <c r="AF18" s="4" t="str">
        <f t="shared" si="4"/>
        <v>-</v>
      </c>
      <c r="AG18" s="7" t="str">
        <f t="shared" si="6"/>
        <v>-</v>
      </c>
      <c r="AH18" s="7" t="str">
        <f t="shared" si="5"/>
        <v>-</v>
      </c>
    </row>
    <row r="19" spans="1:34" s="1" customFormat="1" ht="12.2" customHeight="1" x14ac:dyDescent="0.2">
      <c r="A19" s="3">
        <f>FILIACIÓN!B19</f>
        <v>12</v>
      </c>
      <c r="B19" s="3" t="str">
        <f>'Asistencia 2do Trimestre'!C18</f>
        <v xml:space="preserve">  </v>
      </c>
      <c r="C19" s="22"/>
      <c r="D19" s="22"/>
      <c r="E19" s="4" t="str">
        <f t="shared" si="0"/>
        <v>-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" t="str">
        <f t="shared" si="1"/>
        <v>-</v>
      </c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4" t="str">
        <f t="shared" si="2"/>
        <v>-</v>
      </c>
      <c r="AB19" s="22"/>
      <c r="AC19" s="22"/>
      <c r="AD19" s="4" t="str">
        <f t="shared" si="3"/>
        <v>-</v>
      </c>
      <c r="AE19" s="22"/>
      <c r="AF19" s="4" t="str">
        <f t="shared" si="4"/>
        <v>-</v>
      </c>
      <c r="AG19" s="7" t="str">
        <f t="shared" si="6"/>
        <v>-</v>
      </c>
      <c r="AH19" s="7" t="str">
        <f t="shared" si="5"/>
        <v>-</v>
      </c>
    </row>
    <row r="20" spans="1:34" s="1" customFormat="1" ht="12.2" customHeight="1" x14ac:dyDescent="0.2">
      <c r="A20" s="3">
        <f>FILIACIÓN!B20</f>
        <v>13</v>
      </c>
      <c r="B20" s="3" t="str">
        <f>'Asistencia 2do Trimestre'!C19</f>
        <v xml:space="preserve">  </v>
      </c>
      <c r="C20" s="22"/>
      <c r="D20" s="22"/>
      <c r="E20" s="4" t="str">
        <f t="shared" si="0"/>
        <v>-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4" t="str">
        <f t="shared" si="1"/>
        <v>-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4" t="str">
        <f t="shared" si="2"/>
        <v>-</v>
      </c>
      <c r="AB20" s="22"/>
      <c r="AC20" s="22"/>
      <c r="AD20" s="4" t="str">
        <f t="shared" si="3"/>
        <v>-</v>
      </c>
      <c r="AE20" s="22"/>
      <c r="AF20" s="4" t="str">
        <f t="shared" si="4"/>
        <v>-</v>
      </c>
      <c r="AG20" s="7" t="str">
        <f t="shared" si="6"/>
        <v>-</v>
      </c>
      <c r="AH20" s="7" t="str">
        <f t="shared" si="5"/>
        <v>-</v>
      </c>
    </row>
    <row r="21" spans="1:34" s="1" customFormat="1" ht="12.2" customHeight="1" x14ac:dyDescent="0.2">
      <c r="A21" s="3">
        <f>FILIACIÓN!B21</f>
        <v>14</v>
      </c>
      <c r="B21" s="3" t="str">
        <f>'Asistencia 2do Trimestre'!C20</f>
        <v xml:space="preserve">  </v>
      </c>
      <c r="C21" s="22"/>
      <c r="D21" s="22"/>
      <c r="E21" s="4" t="str">
        <f t="shared" si="0"/>
        <v>-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4" t="str">
        <f t="shared" si="1"/>
        <v>-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4" t="str">
        <f t="shared" si="2"/>
        <v>-</v>
      </c>
      <c r="AB21" s="22"/>
      <c r="AC21" s="22"/>
      <c r="AD21" s="4" t="str">
        <f t="shared" si="3"/>
        <v>-</v>
      </c>
      <c r="AE21" s="22"/>
      <c r="AF21" s="4" t="str">
        <f t="shared" si="4"/>
        <v>-</v>
      </c>
      <c r="AG21" s="7" t="str">
        <f t="shared" si="6"/>
        <v>-</v>
      </c>
      <c r="AH21" s="7" t="str">
        <f t="shared" si="5"/>
        <v>-</v>
      </c>
    </row>
    <row r="22" spans="1:34" s="1" customFormat="1" ht="12.2" customHeight="1" x14ac:dyDescent="0.2">
      <c r="A22" s="3">
        <f>FILIACIÓN!B22</f>
        <v>15</v>
      </c>
      <c r="B22" s="3" t="str">
        <f>'Asistencia 2do Trimestre'!C21</f>
        <v xml:space="preserve">  </v>
      </c>
      <c r="C22" s="22"/>
      <c r="D22" s="22"/>
      <c r="E22" s="4" t="str">
        <f t="shared" si="0"/>
        <v>-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4" t="str">
        <f t="shared" si="1"/>
        <v>-</v>
      </c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4" t="str">
        <f t="shared" si="2"/>
        <v>-</v>
      </c>
      <c r="AB22" s="22"/>
      <c r="AC22" s="22"/>
      <c r="AD22" s="4" t="str">
        <f t="shared" si="3"/>
        <v>-</v>
      </c>
      <c r="AE22" s="22"/>
      <c r="AF22" s="4" t="str">
        <f t="shared" si="4"/>
        <v>-</v>
      </c>
      <c r="AG22" s="7" t="str">
        <f t="shared" si="6"/>
        <v>-</v>
      </c>
      <c r="AH22" s="7" t="str">
        <f t="shared" si="5"/>
        <v>-</v>
      </c>
    </row>
    <row r="23" spans="1:34" s="1" customFormat="1" ht="12.2" customHeight="1" x14ac:dyDescent="0.2">
      <c r="A23" s="3">
        <f>FILIACIÓN!B23</f>
        <v>16</v>
      </c>
      <c r="B23" s="3" t="str">
        <f>'Asistencia 2do Trimestre'!C22</f>
        <v xml:space="preserve">  </v>
      </c>
      <c r="C23" s="22"/>
      <c r="D23" s="22"/>
      <c r="E23" s="4" t="str">
        <f t="shared" si="0"/>
        <v>-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4" t="str">
        <f t="shared" si="1"/>
        <v>-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4" t="str">
        <f t="shared" si="2"/>
        <v>-</v>
      </c>
      <c r="AB23" s="22"/>
      <c r="AC23" s="22"/>
      <c r="AD23" s="4" t="str">
        <f t="shared" si="3"/>
        <v>-</v>
      </c>
      <c r="AE23" s="22"/>
      <c r="AF23" s="4" t="str">
        <f t="shared" si="4"/>
        <v>-</v>
      </c>
      <c r="AG23" s="7" t="str">
        <f t="shared" si="6"/>
        <v>-</v>
      </c>
      <c r="AH23" s="7" t="str">
        <f t="shared" si="5"/>
        <v>-</v>
      </c>
    </row>
    <row r="24" spans="1:34" s="1" customFormat="1" ht="12.2" customHeight="1" x14ac:dyDescent="0.2">
      <c r="A24" s="3">
        <f>FILIACIÓN!B24</f>
        <v>17</v>
      </c>
      <c r="B24" s="3" t="str">
        <f>'Asistencia 2do Trimestre'!C23</f>
        <v xml:space="preserve">  </v>
      </c>
      <c r="C24" s="22"/>
      <c r="D24" s="22"/>
      <c r="E24" s="4" t="str">
        <f t="shared" si="0"/>
        <v>-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4" t="str">
        <f t="shared" si="1"/>
        <v>-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4" t="str">
        <f t="shared" si="2"/>
        <v>-</v>
      </c>
      <c r="AB24" s="22"/>
      <c r="AC24" s="22"/>
      <c r="AD24" s="4" t="str">
        <f t="shared" si="3"/>
        <v>-</v>
      </c>
      <c r="AE24" s="22"/>
      <c r="AF24" s="4" t="str">
        <f t="shared" si="4"/>
        <v>-</v>
      </c>
      <c r="AG24" s="7" t="str">
        <f t="shared" si="6"/>
        <v>-</v>
      </c>
      <c r="AH24" s="7" t="str">
        <f t="shared" si="5"/>
        <v>-</v>
      </c>
    </row>
    <row r="25" spans="1:34" s="1" customFormat="1" ht="12.2" customHeight="1" x14ac:dyDescent="0.2">
      <c r="A25" s="3">
        <f>FILIACIÓN!B25</f>
        <v>18</v>
      </c>
      <c r="B25" s="3" t="str">
        <f>'Asistencia 2do Trimestre'!C24</f>
        <v xml:space="preserve">  </v>
      </c>
      <c r="C25" s="22"/>
      <c r="D25" s="22"/>
      <c r="E25" s="4" t="str">
        <f t="shared" si="0"/>
        <v>-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4" t="str">
        <f t="shared" si="1"/>
        <v>-</v>
      </c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4" t="str">
        <f t="shared" si="2"/>
        <v>-</v>
      </c>
      <c r="AB25" s="22"/>
      <c r="AC25" s="22"/>
      <c r="AD25" s="4" t="str">
        <f t="shared" si="3"/>
        <v>-</v>
      </c>
      <c r="AE25" s="22"/>
      <c r="AF25" s="4" t="str">
        <f t="shared" si="4"/>
        <v>-</v>
      </c>
      <c r="AG25" s="7" t="str">
        <f t="shared" si="6"/>
        <v>-</v>
      </c>
      <c r="AH25" s="7" t="str">
        <f t="shared" si="5"/>
        <v>-</v>
      </c>
    </row>
    <row r="26" spans="1:34" s="1" customFormat="1" ht="12.2" customHeight="1" x14ac:dyDescent="0.2">
      <c r="A26" s="3">
        <f>FILIACIÓN!B26</f>
        <v>19</v>
      </c>
      <c r="B26" s="3" t="str">
        <f>'Asistencia 2do Trimestre'!C25</f>
        <v xml:space="preserve">  </v>
      </c>
      <c r="C26" s="22"/>
      <c r="D26" s="22"/>
      <c r="E26" s="4" t="str">
        <f t="shared" si="0"/>
        <v>-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4" t="str">
        <f t="shared" si="1"/>
        <v>-</v>
      </c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4" t="str">
        <f t="shared" si="2"/>
        <v>-</v>
      </c>
      <c r="AB26" s="22"/>
      <c r="AC26" s="22"/>
      <c r="AD26" s="4" t="str">
        <f t="shared" si="3"/>
        <v>-</v>
      </c>
      <c r="AE26" s="22"/>
      <c r="AF26" s="4" t="str">
        <f t="shared" si="4"/>
        <v>-</v>
      </c>
      <c r="AG26" s="7" t="str">
        <f t="shared" si="6"/>
        <v>-</v>
      </c>
      <c r="AH26" s="7" t="str">
        <f t="shared" si="5"/>
        <v>-</v>
      </c>
    </row>
    <row r="27" spans="1:34" s="1" customFormat="1" ht="12.2" customHeight="1" x14ac:dyDescent="0.2">
      <c r="A27" s="3">
        <f>FILIACIÓN!B27</f>
        <v>20</v>
      </c>
      <c r="B27" s="3" t="str">
        <f>'Asistencia 2do Trimestre'!C26</f>
        <v xml:space="preserve">  </v>
      </c>
      <c r="C27" s="22"/>
      <c r="D27" s="22"/>
      <c r="E27" s="4" t="str">
        <f t="shared" si="0"/>
        <v>-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4" t="str">
        <f t="shared" si="1"/>
        <v>-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4" t="str">
        <f t="shared" si="2"/>
        <v>-</v>
      </c>
      <c r="AB27" s="22"/>
      <c r="AC27" s="22"/>
      <c r="AD27" s="4" t="str">
        <f t="shared" si="3"/>
        <v>-</v>
      </c>
      <c r="AE27" s="22"/>
      <c r="AF27" s="4" t="str">
        <f t="shared" si="4"/>
        <v>-</v>
      </c>
      <c r="AG27" s="7" t="str">
        <f t="shared" si="6"/>
        <v>-</v>
      </c>
      <c r="AH27" s="7" t="str">
        <f t="shared" si="5"/>
        <v>-</v>
      </c>
    </row>
    <row r="28" spans="1:34" s="1" customFormat="1" ht="12.2" customHeight="1" x14ac:dyDescent="0.2">
      <c r="A28" s="3">
        <f>FILIACIÓN!B28</f>
        <v>21</v>
      </c>
      <c r="B28" s="3" t="str">
        <f>'Asistencia 2do Trimestre'!C27</f>
        <v xml:space="preserve">  </v>
      </c>
      <c r="C28" s="22"/>
      <c r="D28" s="22"/>
      <c r="E28" s="4" t="str">
        <f t="shared" si="0"/>
        <v>-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4" t="str">
        <f t="shared" si="1"/>
        <v>-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4" t="str">
        <f t="shared" si="2"/>
        <v>-</v>
      </c>
      <c r="AB28" s="22"/>
      <c r="AC28" s="22"/>
      <c r="AD28" s="4" t="str">
        <f t="shared" si="3"/>
        <v>-</v>
      </c>
      <c r="AE28" s="22"/>
      <c r="AF28" s="4" t="str">
        <f t="shared" si="4"/>
        <v>-</v>
      </c>
      <c r="AG28" s="7" t="str">
        <f t="shared" si="6"/>
        <v>-</v>
      </c>
      <c r="AH28" s="7" t="str">
        <f t="shared" si="5"/>
        <v>-</v>
      </c>
    </row>
    <row r="29" spans="1:34" s="1" customFormat="1" ht="12.2" customHeight="1" x14ac:dyDescent="0.2">
      <c r="A29" s="3">
        <f>FILIACIÓN!B29</f>
        <v>22</v>
      </c>
      <c r="B29" s="3" t="str">
        <f>'Asistencia 2do Trimestre'!C28</f>
        <v xml:space="preserve">  </v>
      </c>
      <c r="C29" s="22"/>
      <c r="D29" s="22"/>
      <c r="E29" s="4" t="str">
        <f t="shared" si="0"/>
        <v>-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4" t="str">
        <f t="shared" si="1"/>
        <v>-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4" t="str">
        <f t="shared" si="2"/>
        <v>-</v>
      </c>
      <c r="AB29" s="22"/>
      <c r="AC29" s="22"/>
      <c r="AD29" s="4" t="str">
        <f t="shared" si="3"/>
        <v>-</v>
      </c>
      <c r="AE29" s="22"/>
      <c r="AF29" s="4" t="str">
        <f t="shared" si="4"/>
        <v>-</v>
      </c>
      <c r="AG29" s="7" t="str">
        <f t="shared" si="6"/>
        <v>-</v>
      </c>
      <c r="AH29" s="7" t="str">
        <f t="shared" si="5"/>
        <v>-</v>
      </c>
    </row>
    <row r="30" spans="1:34" s="1" customFormat="1" ht="12.2" customHeight="1" x14ac:dyDescent="0.2">
      <c r="A30" s="3">
        <f>FILIACIÓN!B30</f>
        <v>23</v>
      </c>
      <c r="B30" s="3" t="str">
        <f>'Asistencia 2do Trimestre'!C29</f>
        <v xml:space="preserve">  </v>
      </c>
      <c r="C30" s="22"/>
      <c r="D30" s="22"/>
      <c r="E30" s="4" t="str">
        <f t="shared" si="0"/>
        <v>-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4" t="str">
        <f t="shared" si="1"/>
        <v>-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4" t="str">
        <f t="shared" si="2"/>
        <v>-</v>
      </c>
      <c r="AB30" s="22"/>
      <c r="AC30" s="22"/>
      <c r="AD30" s="4" t="str">
        <f t="shared" si="3"/>
        <v>-</v>
      </c>
      <c r="AE30" s="22"/>
      <c r="AF30" s="4" t="str">
        <f t="shared" si="4"/>
        <v>-</v>
      </c>
      <c r="AG30" s="7" t="str">
        <f t="shared" si="6"/>
        <v>-</v>
      </c>
      <c r="AH30" s="7" t="str">
        <f t="shared" si="5"/>
        <v>-</v>
      </c>
    </row>
    <row r="31" spans="1:34" s="1" customFormat="1" ht="12.2" customHeight="1" x14ac:dyDescent="0.2">
      <c r="A31" s="3">
        <f>FILIACIÓN!B31</f>
        <v>24</v>
      </c>
      <c r="B31" s="3" t="str">
        <f>'Asistencia 2do Trimestre'!C30</f>
        <v xml:space="preserve">  </v>
      </c>
      <c r="C31" s="22"/>
      <c r="D31" s="22"/>
      <c r="E31" s="4" t="str">
        <f t="shared" si="0"/>
        <v>-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4" t="str">
        <f t="shared" si="1"/>
        <v>-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4" t="str">
        <f t="shared" si="2"/>
        <v>-</v>
      </c>
      <c r="AB31" s="22"/>
      <c r="AC31" s="22"/>
      <c r="AD31" s="4" t="str">
        <f t="shared" si="3"/>
        <v>-</v>
      </c>
      <c r="AE31" s="22"/>
      <c r="AF31" s="4" t="str">
        <f t="shared" si="4"/>
        <v>-</v>
      </c>
      <c r="AG31" s="7" t="str">
        <f t="shared" si="6"/>
        <v>-</v>
      </c>
      <c r="AH31" s="7" t="str">
        <f t="shared" si="5"/>
        <v>-</v>
      </c>
    </row>
    <row r="32" spans="1:34" s="1" customFormat="1" ht="12.2" customHeight="1" x14ac:dyDescent="0.2">
      <c r="A32" s="3">
        <f>FILIACIÓN!B32</f>
        <v>25</v>
      </c>
      <c r="B32" s="3" t="str">
        <f>'Asistencia 2do Trimestre'!C31</f>
        <v xml:space="preserve">  </v>
      </c>
      <c r="C32" s="22"/>
      <c r="D32" s="22"/>
      <c r="E32" s="4" t="str">
        <f t="shared" si="0"/>
        <v>-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4" t="str">
        <f t="shared" si="1"/>
        <v>-</v>
      </c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4" t="str">
        <f t="shared" si="2"/>
        <v>-</v>
      </c>
      <c r="AB32" s="22"/>
      <c r="AC32" s="22"/>
      <c r="AD32" s="4" t="str">
        <f t="shared" si="3"/>
        <v>-</v>
      </c>
      <c r="AE32" s="22"/>
      <c r="AF32" s="4" t="str">
        <f t="shared" si="4"/>
        <v>-</v>
      </c>
      <c r="AG32" s="7" t="str">
        <f t="shared" si="6"/>
        <v>-</v>
      </c>
      <c r="AH32" s="7" t="str">
        <f t="shared" si="5"/>
        <v>-</v>
      </c>
    </row>
    <row r="33" spans="1:34" s="1" customFormat="1" ht="12.2" customHeight="1" x14ac:dyDescent="0.2">
      <c r="A33" s="3">
        <f>FILIACIÓN!B33</f>
        <v>26</v>
      </c>
      <c r="B33" s="3" t="str">
        <f>'Asistencia 2do Trimestre'!C32</f>
        <v xml:space="preserve">  </v>
      </c>
      <c r="C33" s="22"/>
      <c r="D33" s="22"/>
      <c r="E33" s="4" t="str">
        <f t="shared" si="0"/>
        <v>-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4" t="str">
        <f t="shared" si="1"/>
        <v>-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4" t="str">
        <f t="shared" si="2"/>
        <v>-</v>
      </c>
      <c r="AB33" s="22"/>
      <c r="AC33" s="22"/>
      <c r="AD33" s="4" t="str">
        <f t="shared" si="3"/>
        <v>-</v>
      </c>
      <c r="AE33" s="22"/>
      <c r="AF33" s="4" t="str">
        <f t="shared" si="4"/>
        <v>-</v>
      </c>
      <c r="AG33" s="7" t="str">
        <f t="shared" si="6"/>
        <v>-</v>
      </c>
      <c r="AH33" s="7" t="str">
        <f t="shared" si="5"/>
        <v>-</v>
      </c>
    </row>
    <row r="34" spans="1:34" s="1" customFormat="1" ht="12.2" customHeight="1" x14ac:dyDescent="0.2">
      <c r="A34" s="3">
        <f>FILIACIÓN!B34</f>
        <v>27</v>
      </c>
      <c r="B34" s="3" t="str">
        <f>'Asistencia 2do Trimestre'!C33</f>
        <v xml:space="preserve">  </v>
      </c>
      <c r="C34" s="22"/>
      <c r="D34" s="22"/>
      <c r="E34" s="4" t="str">
        <f t="shared" si="0"/>
        <v>-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4" t="str">
        <f t="shared" si="1"/>
        <v>-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4" t="str">
        <f t="shared" si="2"/>
        <v>-</v>
      </c>
      <c r="AB34" s="22"/>
      <c r="AC34" s="22"/>
      <c r="AD34" s="4" t="str">
        <f t="shared" si="3"/>
        <v>-</v>
      </c>
      <c r="AE34" s="22"/>
      <c r="AF34" s="4" t="str">
        <f t="shared" si="4"/>
        <v>-</v>
      </c>
      <c r="AG34" s="7" t="str">
        <f t="shared" si="6"/>
        <v>-</v>
      </c>
      <c r="AH34" s="7" t="str">
        <f t="shared" si="5"/>
        <v>-</v>
      </c>
    </row>
    <row r="35" spans="1:34" s="1" customFormat="1" ht="12.2" customHeight="1" x14ac:dyDescent="0.2">
      <c r="A35" s="3">
        <f>FILIACIÓN!B35</f>
        <v>28</v>
      </c>
      <c r="B35" s="3" t="str">
        <f>'Asistencia 2do Trimestre'!C34</f>
        <v xml:space="preserve">  </v>
      </c>
      <c r="C35" s="22"/>
      <c r="D35" s="22"/>
      <c r="E35" s="4" t="str">
        <f t="shared" si="0"/>
        <v>-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4" t="str">
        <f t="shared" si="1"/>
        <v>-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4" t="str">
        <f t="shared" si="2"/>
        <v>-</v>
      </c>
      <c r="AB35" s="22"/>
      <c r="AC35" s="22"/>
      <c r="AD35" s="4" t="str">
        <f t="shared" si="3"/>
        <v>-</v>
      </c>
      <c r="AE35" s="22"/>
      <c r="AF35" s="4" t="str">
        <f t="shared" si="4"/>
        <v>-</v>
      </c>
      <c r="AG35" s="7" t="str">
        <f t="shared" si="6"/>
        <v>-</v>
      </c>
      <c r="AH35" s="7" t="str">
        <f t="shared" si="5"/>
        <v>-</v>
      </c>
    </row>
    <row r="36" spans="1:34" s="1" customFormat="1" ht="12.2" customHeight="1" x14ac:dyDescent="0.2">
      <c r="A36" s="3">
        <f>FILIACIÓN!B36</f>
        <v>29</v>
      </c>
      <c r="B36" s="3" t="str">
        <f>'Asistencia 2do Trimestre'!C35</f>
        <v xml:space="preserve">  </v>
      </c>
      <c r="C36" s="22"/>
      <c r="D36" s="22"/>
      <c r="E36" s="4" t="str">
        <f t="shared" si="0"/>
        <v>-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4" t="str">
        <f t="shared" si="1"/>
        <v>-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4" t="str">
        <f t="shared" si="2"/>
        <v>-</v>
      </c>
      <c r="AB36" s="22"/>
      <c r="AC36" s="22"/>
      <c r="AD36" s="4" t="str">
        <f t="shared" si="3"/>
        <v>-</v>
      </c>
      <c r="AE36" s="22"/>
      <c r="AF36" s="4" t="str">
        <f t="shared" si="4"/>
        <v>-</v>
      </c>
      <c r="AG36" s="7" t="str">
        <f t="shared" si="6"/>
        <v>-</v>
      </c>
      <c r="AH36" s="7" t="str">
        <f t="shared" si="5"/>
        <v>-</v>
      </c>
    </row>
    <row r="37" spans="1:34" s="1" customFormat="1" ht="12.2" customHeight="1" x14ac:dyDescent="0.2">
      <c r="A37" s="3">
        <f>FILIACIÓN!B37</f>
        <v>30</v>
      </c>
      <c r="B37" s="3" t="str">
        <f>'Asistencia 2do Trimestre'!C36</f>
        <v xml:space="preserve">  </v>
      </c>
      <c r="C37" s="22"/>
      <c r="D37" s="22"/>
      <c r="E37" s="4" t="str">
        <f t="shared" si="0"/>
        <v>-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4" t="str">
        <f t="shared" si="1"/>
        <v>-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4" t="str">
        <f t="shared" si="2"/>
        <v>-</v>
      </c>
      <c r="AB37" s="22"/>
      <c r="AC37" s="22"/>
      <c r="AD37" s="4" t="str">
        <f t="shared" si="3"/>
        <v>-</v>
      </c>
      <c r="AE37" s="22"/>
      <c r="AF37" s="4" t="str">
        <f t="shared" si="4"/>
        <v>-</v>
      </c>
      <c r="AG37" s="7" t="str">
        <f t="shared" si="6"/>
        <v>-</v>
      </c>
      <c r="AH37" s="7" t="str">
        <f t="shared" si="5"/>
        <v>-</v>
      </c>
    </row>
    <row r="38" spans="1:34" s="1" customFormat="1" ht="12.2" customHeight="1" x14ac:dyDescent="0.2">
      <c r="A38" s="3">
        <f>FILIACIÓN!B38</f>
        <v>31</v>
      </c>
      <c r="B38" s="3" t="str">
        <f>'Asistencia 2do Trimestre'!C37</f>
        <v xml:space="preserve">  </v>
      </c>
      <c r="C38" s="22"/>
      <c r="D38" s="22"/>
      <c r="E38" s="4" t="str">
        <f t="shared" si="0"/>
        <v>-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4" t="str">
        <f t="shared" si="1"/>
        <v>-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4" t="str">
        <f t="shared" si="2"/>
        <v>-</v>
      </c>
      <c r="AB38" s="22"/>
      <c r="AC38" s="22"/>
      <c r="AD38" s="4" t="str">
        <f t="shared" si="3"/>
        <v>-</v>
      </c>
      <c r="AE38" s="22"/>
      <c r="AF38" s="4" t="str">
        <f t="shared" si="4"/>
        <v>-</v>
      </c>
      <c r="AG38" s="7" t="str">
        <f t="shared" si="6"/>
        <v>-</v>
      </c>
      <c r="AH38" s="7" t="str">
        <f t="shared" si="5"/>
        <v>-</v>
      </c>
    </row>
    <row r="39" spans="1:34" s="1" customFormat="1" ht="12.2" customHeight="1" x14ac:dyDescent="0.2">
      <c r="A39" s="3">
        <f>FILIACIÓN!B39</f>
        <v>32</v>
      </c>
      <c r="B39" s="3" t="str">
        <f>'Asistencia 2do Trimestre'!C38</f>
        <v xml:space="preserve">  </v>
      </c>
      <c r="C39" s="22"/>
      <c r="D39" s="22"/>
      <c r="E39" s="4" t="str">
        <f t="shared" si="0"/>
        <v>-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4" t="str">
        <f t="shared" si="1"/>
        <v>-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4" t="str">
        <f t="shared" si="2"/>
        <v>-</v>
      </c>
      <c r="AB39" s="22"/>
      <c r="AC39" s="22"/>
      <c r="AD39" s="4" t="str">
        <f t="shared" si="3"/>
        <v>-</v>
      </c>
      <c r="AE39" s="22"/>
      <c r="AF39" s="4" t="str">
        <f t="shared" si="4"/>
        <v>-</v>
      </c>
      <c r="AG39" s="7" t="str">
        <f t="shared" si="6"/>
        <v>-</v>
      </c>
      <c r="AH39" s="7" t="str">
        <f t="shared" si="5"/>
        <v>-</v>
      </c>
    </row>
    <row r="40" spans="1:34" s="1" customFormat="1" ht="12.2" customHeight="1" x14ac:dyDescent="0.2">
      <c r="A40" s="3">
        <f>FILIACIÓN!B40</f>
        <v>33</v>
      </c>
      <c r="B40" s="3" t="str">
        <f>'Asistencia 2do Trimestre'!C39</f>
        <v xml:space="preserve">  </v>
      </c>
      <c r="C40" s="22"/>
      <c r="D40" s="22"/>
      <c r="E40" s="4" t="str">
        <f t="shared" si="0"/>
        <v>-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4" t="str">
        <f t="shared" si="1"/>
        <v>-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4" t="str">
        <f t="shared" si="2"/>
        <v>-</v>
      </c>
      <c r="AB40" s="22"/>
      <c r="AC40" s="22"/>
      <c r="AD40" s="4" t="str">
        <f t="shared" si="3"/>
        <v>-</v>
      </c>
      <c r="AE40" s="22"/>
      <c r="AF40" s="4" t="str">
        <f t="shared" si="4"/>
        <v>-</v>
      </c>
      <c r="AG40" s="7" t="str">
        <f t="shared" si="6"/>
        <v>-</v>
      </c>
      <c r="AH40" s="7" t="str">
        <f t="shared" si="5"/>
        <v>-</v>
      </c>
    </row>
    <row r="41" spans="1:34" s="1" customFormat="1" ht="12.2" customHeight="1" x14ac:dyDescent="0.2">
      <c r="A41" s="3">
        <f>FILIACIÓN!B41</f>
        <v>34</v>
      </c>
      <c r="B41" s="3" t="str">
        <f>'Asistencia 2do Trimestre'!C40</f>
        <v xml:space="preserve">  </v>
      </c>
      <c r="C41" s="22"/>
      <c r="D41" s="22"/>
      <c r="E41" s="4" t="str">
        <f t="shared" si="0"/>
        <v>-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4" t="str">
        <f t="shared" si="1"/>
        <v>-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4" t="str">
        <f t="shared" si="2"/>
        <v>-</v>
      </c>
      <c r="AB41" s="22"/>
      <c r="AC41" s="22"/>
      <c r="AD41" s="4" t="str">
        <f t="shared" si="3"/>
        <v>-</v>
      </c>
      <c r="AE41" s="22"/>
      <c r="AF41" s="4" t="str">
        <f t="shared" si="4"/>
        <v>-</v>
      </c>
      <c r="AG41" s="7" t="str">
        <f t="shared" si="6"/>
        <v>-</v>
      </c>
      <c r="AH41" s="7" t="str">
        <f t="shared" si="5"/>
        <v>-</v>
      </c>
    </row>
    <row r="42" spans="1:34" s="1" customFormat="1" ht="12.2" customHeight="1" x14ac:dyDescent="0.2">
      <c r="A42" s="3">
        <f>FILIACIÓN!B42</f>
        <v>35</v>
      </c>
      <c r="B42" s="3" t="str">
        <f>'Asistencia 2do Trimestre'!C41</f>
        <v xml:space="preserve">  </v>
      </c>
      <c r="C42" s="22"/>
      <c r="D42" s="22"/>
      <c r="E42" s="4" t="str">
        <f t="shared" si="0"/>
        <v>-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4" t="str">
        <f t="shared" si="1"/>
        <v>-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4" t="str">
        <f t="shared" si="2"/>
        <v>-</v>
      </c>
      <c r="AB42" s="22"/>
      <c r="AC42" s="22"/>
      <c r="AD42" s="4" t="str">
        <f t="shared" si="3"/>
        <v>-</v>
      </c>
      <c r="AE42" s="22"/>
      <c r="AF42" s="4" t="str">
        <f t="shared" si="4"/>
        <v>-</v>
      </c>
      <c r="AG42" s="7" t="str">
        <f t="shared" si="6"/>
        <v>-</v>
      </c>
      <c r="AH42" s="7" t="str">
        <f t="shared" si="5"/>
        <v>-</v>
      </c>
    </row>
    <row r="43" spans="1:34" s="1" customFormat="1" ht="12.2" customHeight="1" x14ac:dyDescent="0.2">
      <c r="A43" s="3">
        <f>FILIACIÓN!B43</f>
        <v>36</v>
      </c>
      <c r="B43" s="3" t="str">
        <f>'Asistencia 2do Trimestre'!C42</f>
        <v xml:space="preserve">  </v>
      </c>
      <c r="C43" s="20"/>
      <c r="D43" s="20"/>
      <c r="E43" s="4" t="str">
        <f t="shared" si="0"/>
        <v>-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4" t="str">
        <f t="shared" si="1"/>
        <v>-</v>
      </c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4" t="str">
        <f t="shared" si="2"/>
        <v>-</v>
      </c>
      <c r="AB43" s="20"/>
      <c r="AC43" s="20"/>
      <c r="AD43" s="4" t="str">
        <f t="shared" si="3"/>
        <v>-</v>
      </c>
      <c r="AE43" s="20"/>
      <c r="AF43" s="4" t="str">
        <f t="shared" si="4"/>
        <v>-</v>
      </c>
      <c r="AG43" s="7" t="str">
        <f t="shared" si="6"/>
        <v>-</v>
      </c>
      <c r="AH43" s="7" t="str">
        <f t="shared" si="5"/>
        <v>-</v>
      </c>
    </row>
  </sheetData>
  <mergeCells count="28">
    <mergeCell ref="A1:AH1"/>
    <mergeCell ref="C2:P2"/>
    <mergeCell ref="Q2:U2"/>
    <mergeCell ref="V2:AH2"/>
    <mergeCell ref="C3:P3"/>
    <mergeCell ref="Q3:U3"/>
    <mergeCell ref="V3:AH3"/>
    <mergeCell ref="AE4:AH4"/>
    <mergeCell ref="A5:A7"/>
    <mergeCell ref="B5:B7"/>
    <mergeCell ref="C5:AD5"/>
    <mergeCell ref="AE5:AE7"/>
    <mergeCell ref="AF5:AH5"/>
    <mergeCell ref="AA6:AA7"/>
    <mergeCell ref="C4:P4"/>
    <mergeCell ref="Q4:U4"/>
    <mergeCell ref="V4:Z4"/>
    <mergeCell ref="AA4:AD4"/>
    <mergeCell ref="C6:D6"/>
    <mergeCell ref="E6:E7"/>
    <mergeCell ref="F6:O6"/>
    <mergeCell ref="P6:P7"/>
    <mergeCell ref="Q6:Z6"/>
    <mergeCell ref="AB6:AC6"/>
    <mergeCell ref="AD6:AD7"/>
    <mergeCell ref="AF6:AF7"/>
    <mergeCell ref="AG6:AG7"/>
    <mergeCell ref="AH6:AH7"/>
  </mergeCells>
  <conditionalFormatting sqref="AG8:AG43">
    <cfRule type="containsText" dxfId="15" priority="6" operator="containsText" text="Promovido">
      <formula>NOT(ISERROR(SEARCH("Promovido",AG8)))</formula>
    </cfRule>
    <cfRule type="containsText" dxfId="14" priority="7" operator="containsText" text="Retenido">
      <formula>NOT(ISERROR(SEARCH("Retenido",AG8)))</formula>
    </cfRule>
  </conditionalFormatting>
  <conditionalFormatting sqref="AH8:AH43">
    <cfRule type="containsText" dxfId="13" priority="2" operator="containsText" text="DO">
      <formula>NOT(ISERROR(SEARCH("DO",AH8)))</formula>
    </cfRule>
    <cfRule type="containsText" dxfId="12" priority="3" operator="containsText" text="DP">
      <formula>NOT(ISERROR(SEARCH("DP",AH8)))</formula>
    </cfRule>
    <cfRule type="containsText" dxfId="11" priority="4" operator="containsText" text="DA">
      <formula>NOT(ISERROR(SEARCH("DA",AH8)))</formula>
    </cfRule>
    <cfRule type="containsText" dxfId="10" priority="5" operator="containsText" text="ED">
      <formula>NOT(ISERROR(SEARCH("ED",AH8)))</formula>
    </cfRule>
  </conditionalFormatting>
  <conditionalFormatting sqref="AF8:AF43">
    <cfRule type="cellIs" dxfId="9" priority="1" operator="lessThan">
      <formula>51</formula>
    </cfRule>
  </conditionalFormatting>
  <dataValidations count="5">
    <dataValidation type="decimal" allowBlank="1" showInputMessage="1" showErrorMessage="1" errorTitle="Atención" error="Introducir Notas entre 0 y 5_x000a_" sqref="AE8:AE43" xr:uid="{202FF8DA-FCD0-4C15-8967-FAF3A49B98A3}">
      <formula1>0</formula1>
      <formula2>5</formula2>
    </dataValidation>
    <dataValidation type="decimal" allowBlank="1" showInputMessage="1" showErrorMessage="1" errorTitle="Atención" error="Introducir Notas entre 0 a 5" sqref="AB8:AC43" xr:uid="{9F7D1395-6C2D-4C6A-AA22-E202A7493862}">
      <formula1>0</formula1>
      <formula2>5</formula2>
    </dataValidation>
    <dataValidation type="decimal" allowBlank="1" showInputMessage="1" showErrorMessage="1" errorTitle="Atención" error="Introducir notas entre 0 a 40" sqref="Q8:Z43" xr:uid="{BC9B3D64-D22B-4F0D-A56C-13C2EE033F50}">
      <formula1>0</formula1>
      <formula2>40</formula2>
    </dataValidation>
    <dataValidation type="decimal" allowBlank="1" showInputMessage="1" showErrorMessage="1" errorTitle="Atención" error="Introducir Notas entre 0 a 45_x000a_" sqref="F8:O43" xr:uid="{EFBCA9B1-F4EF-4496-95A1-D25A75F00016}">
      <formula1>0</formula1>
      <formula2>45</formula2>
    </dataValidation>
    <dataValidation type="decimal" allowBlank="1" showInputMessage="1" showErrorMessage="1" errorTitle="Atención" error="Introducir notas entre 0 a 5" sqref="C8:D43" xr:uid="{A3DE678B-6BFA-42AF-8B47-F2164B3BB562}">
      <formula1>0</formula1>
      <formula2>5</formula2>
    </dataValidation>
  </dataValidations>
  <pageMargins left="0.31496062992125984" right="0.31496062992125984" top="0.59055118110236215" bottom="0.31496062992125984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8691-CBD6-4E98-A44D-187056C84DC6}">
  <dimension ref="A1:L30"/>
  <sheetViews>
    <sheetView showGridLines="0" zoomScale="85" zoomScaleNormal="85" workbookViewId="0">
      <selection activeCell="G48" sqref="G48"/>
    </sheetView>
  </sheetViews>
  <sheetFormatPr baseColWidth="10" defaultRowHeight="15" x14ac:dyDescent="0.25"/>
  <cols>
    <col min="1" max="1" width="3.7109375" customWidth="1"/>
    <col min="2" max="2" width="19.42578125" customWidth="1"/>
    <col min="3" max="3" width="8.85546875" bestFit="1" customWidth="1"/>
    <col min="4" max="4" width="8.42578125" bestFit="1" customWidth="1"/>
    <col min="5" max="5" width="8.5703125" bestFit="1" customWidth="1"/>
    <col min="6" max="6" width="5.42578125" bestFit="1" customWidth="1"/>
  </cols>
  <sheetData>
    <row r="1" spans="1:12" x14ac:dyDescent="0.25">
      <c r="A1" s="63" t="s">
        <v>108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x14ac:dyDescent="0.25">
      <c r="B2" s="10" t="s">
        <v>0</v>
      </c>
      <c r="C2" s="77" t="str">
        <f>CARATULA!G12</f>
        <v>ELODIA DE LIJERON</v>
      </c>
      <c r="D2" s="77"/>
      <c r="E2" s="77"/>
      <c r="F2" s="77"/>
      <c r="G2" s="59" t="s">
        <v>4</v>
      </c>
      <c r="H2" s="59"/>
      <c r="I2" s="78" t="str">
        <f>CARATULA!G22</f>
        <v>MATEMATICA</v>
      </c>
      <c r="J2" s="78"/>
      <c r="K2" s="78"/>
      <c r="L2" s="78"/>
    </row>
    <row r="3" spans="1:12" x14ac:dyDescent="0.25">
      <c r="B3" s="10" t="s">
        <v>1</v>
      </c>
      <c r="C3" s="77" t="str">
        <f>CARATULA!G18</f>
        <v>SECUNDARIA COMUNITARI PRODUCTIVA</v>
      </c>
      <c r="D3" s="77"/>
      <c r="E3" s="77"/>
      <c r="F3" s="77"/>
      <c r="G3" s="59" t="s">
        <v>3</v>
      </c>
      <c r="H3" s="59"/>
      <c r="I3" s="78" t="str">
        <f>CARATULA!G16</f>
        <v>MYRIAM MILENA MIRANDA HERRA</v>
      </c>
      <c r="J3" s="78"/>
      <c r="K3" s="78"/>
      <c r="L3" s="78"/>
    </row>
    <row r="4" spans="1:12" x14ac:dyDescent="0.25">
      <c r="B4" s="10" t="s">
        <v>2</v>
      </c>
      <c r="C4" s="77" t="str">
        <f>CARATULA!G20</f>
        <v>QUINTO A</v>
      </c>
      <c r="D4" s="77"/>
      <c r="E4" s="77"/>
      <c r="F4" s="77"/>
      <c r="G4" s="56" t="s">
        <v>53</v>
      </c>
      <c r="H4" s="56"/>
      <c r="I4" s="31">
        <f>CARATULA!K13</f>
        <v>45790</v>
      </c>
      <c r="J4" s="10" t="s">
        <v>69</v>
      </c>
      <c r="K4" s="31">
        <f>CARATULA!L13</f>
        <v>45899</v>
      </c>
    </row>
    <row r="6" spans="1:12" x14ac:dyDescent="0.25">
      <c r="B6" s="81" t="s">
        <v>106</v>
      </c>
      <c r="C6" s="81"/>
      <c r="D6" s="81"/>
      <c r="E6" s="81"/>
      <c r="F6" s="81"/>
    </row>
    <row r="7" spans="1:12" x14ac:dyDescent="0.25">
      <c r="B7" s="26" t="s">
        <v>19</v>
      </c>
      <c r="C7" s="26" t="s">
        <v>85</v>
      </c>
      <c r="D7" s="26" t="s">
        <v>83</v>
      </c>
      <c r="E7" s="26" t="s">
        <v>84</v>
      </c>
      <c r="F7" s="26" t="s">
        <v>80</v>
      </c>
    </row>
    <row r="8" spans="1:12" x14ac:dyDescent="0.25">
      <c r="B8" s="26" t="s">
        <v>74</v>
      </c>
      <c r="C8" s="26" t="s">
        <v>75</v>
      </c>
      <c r="D8" s="21">
        <f>COUNTIFS('Asistencia 2do Trimestre'!D7:D42,"Efectivo",'Asistencia 2do Trimestre'!E7:E42,"M")</f>
        <v>2</v>
      </c>
      <c r="E8" s="21">
        <f>COUNTIFS('Asistencia 2do Trimestre'!D7:D42,"retirado",'Asistencia 2do Trimestre'!E7:E42,"M")</f>
        <v>0</v>
      </c>
      <c r="F8" s="21">
        <f>SUM(D8:E8)</f>
        <v>2</v>
      </c>
    </row>
    <row r="9" spans="1:12" x14ac:dyDescent="0.25">
      <c r="B9" s="26" t="s">
        <v>76</v>
      </c>
      <c r="C9" s="26" t="s">
        <v>71</v>
      </c>
      <c r="D9" s="21">
        <f>COUNTIFS('Asistencia 2do Trimestre'!D7:D42,"Efectivo",'Asistencia 2do Trimestre'!E7:E42,"F")</f>
        <v>1</v>
      </c>
      <c r="E9" s="21">
        <f>COUNTIFS('Asistencia 2do Trimestre'!D7:D42,"retirado",'Asistencia 2do Trimestre'!E7:E42,"F")</f>
        <v>0</v>
      </c>
      <c r="F9" s="21">
        <f>SUM(D9:E9)</f>
        <v>1</v>
      </c>
    </row>
    <row r="11" spans="1:12" x14ac:dyDescent="0.25">
      <c r="B11" s="82" t="s">
        <v>89</v>
      </c>
      <c r="C11" s="82"/>
      <c r="D11" s="82"/>
      <c r="E11" s="82"/>
    </row>
    <row r="12" spans="1:12" x14ac:dyDescent="0.25">
      <c r="B12" s="26" t="s">
        <v>88</v>
      </c>
      <c r="C12" s="26" t="s">
        <v>81</v>
      </c>
      <c r="D12" s="26" t="s">
        <v>82</v>
      </c>
      <c r="E12" s="26" t="s">
        <v>82</v>
      </c>
    </row>
    <row r="13" spans="1:12" x14ac:dyDescent="0.25">
      <c r="B13" s="26" t="s">
        <v>77</v>
      </c>
      <c r="C13" s="21">
        <f>SUM('Asistencia 2do Trimestre'!AG7:AG42,'Asistencia 2do Trimestre'!AG49:AG84)</f>
        <v>5</v>
      </c>
      <c r="D13" s="24">
        <f>IF(ISERROR(C13/$C$17),"-",C13/$C$17)</f>
        <v>0.55555555555555558</v>
      </c>
      <c r="E13" s="25">
        <f>1-D13</f>
        <v>0.44444444444444442</v>
      </c>
    </row>
    <row r="14" spans="1:12" x14ac:dyDescent="0.25">
      <c r="B14" s="26" t="s">
        <v>79</v>
      </c>
      <c r="C14" s="21">
        <f>SUM('Asistencia 2do Trimestre'!AH7:AH42,'Asistencia 2do Trimestre'!AH49:AH84)</f>
        <v>1</v>
      </c>
      <c r="D14" s="24">
        <f t="shared" ref="D14:D16" si="0">IF(ISERROR(C14/$C$17),"-",C14/$C$17)</f>
        <v>0.1111111111111111</v>
      </c>
      <c r="E14" s="25">
        <f t="shared" ref="E14:E16" si="1">1-D14</f>
        <v>0.88888888888888884</v>
      </c>
    </row>
    <row r="15" spans="1:12" x14ac:dyDescent="0.25">
      <c r="B15" s="26" t="s">
        <v>22</v>
      </c>
      <c r="C15" s="21">
        <f>SUM('Asistencia 2do Trimestre'!AI7:AI42,'Asistencia 2do Trimestre'!AI49:AI84)</f>
        <v>2</v>
      </c>
      <c r="D15" s="24">
        <f t="shared" si="0"/>
        <v>0.22222222222222221</v>
      </c>
      <c r="E15" s="25">
        <f t="shared" si="1"/>
        <v>0.77777777777777779</v>
      </c>
    </row>
    <row r="16" spans="1:12" x14ac:dyDescent="0.25">
      <c r="B16" s="26" t="s">
        <v>78</v>
      </c>
      <c r="C16" s="21">
        <f>SUM('Asistencia 2do Trimestre'!AJ7:AJ42,'Asistencia 2do Trimestre'!AJ49:AJ84)</f>
        <v>1</v>
      </c>
      <c r="D16" s="24">
        <f t="shared" si="0"/>
        <v>0.1111111111111111</v>
      </c>
      <c r="E16" s="25">
        <f t="shared" si="1"/>
        <v>0.88888888888888884</v>
      </c>
    </row>
    <row r="17" spans="2:7" x14ac:dyDescent="0.25">
      <c r="B17" s="28" t="s">
        <v>80</v>
      </c>
      <c r="C17" s="29">
        <f>SUM(C13:C16)</f>
        <v>9</v>
      </c>
      <c r="D17" s="30">
        <f>SUM(D13:D16)</f>
        <v>1</v>
      </c>
    </row>
    <row r="19" spans="2:7" x14ac:dyDescent="0.25">
      <c r="B19" s="83" t="s">
        <v>90</v>
      </c>
      <c r="C19" s="84"/>
      <c r="D19" s="85"/>
    </row>
    <row r="20" spans="2:7" x14ac:dyDescent="0.25">
      <c r="B20" s="26" t="s">
        <v>88</v>
      </c>
      <c r="C20" s="26" t="s">
        <v>87</v>
      </c>
      <c r="D20" s="26" t="s">
        <v>82</v>
      </c>
    </row>
    <row r="21" spans="2:7" x14ac:dyDescent="0.25">
      <c r="B21" s="26" t="s">
        <v>91</v>
      </c>
      <c r="C21" s="21">
        <f>COUNTIF('Eval. 2do trim.'!AG8:AG43,"Promovido")</f>
        <v>2</v>
      </c>
      <c r="D21" s="24">
        <f>IF(ISERROR(C21/$C$23),"-",C21/$C$23)</f>
        <v>0.66666666666666663</v>
      </c>
    </row>
    <row r="22" spans="2:7" x14ac:dyDescent="0.25">
      <c r="B22" s="26" t="s">
        <v>92</v>
      </c>
      <c r="C22" s="21">
        <f>COUNTIF('Eval. 2do trim.'!AG8:AG43,"Retenido")</f>
        <v>1</v>
      </c>
      <c r="D22" s="24">
        <f>IF(ISERROR(C22/$C$23),"-",C22/$C$23)</f>
        <v>0.33333333333333331</v>
      </c>
    </row>
    <row r="23" spans="2:7" ht="30" x14ac:dyDescent="0.25">
      <c r="B23" s="27" t="s">
        <v>86</v>
      </c>
      <c r="C23" s="21">
        <f>SUM(C21:C22)</f>
        <v>3</v>
      </c>
      <c r="D23" s="25">
        <f>SUM(D21:D22)</f>
        <v>1</v>
      </c>
    </row>
    <row r="25" spans="2:7" ht="28.5" customHeight="1" x14ac:dyDescent="0.25">
      <c r="B25" s="80" t="s">
        <v>93</v>
      </c>
      <c r="C25" s="80"/>
      <c r="D25" s="80"/>
      <c r="E25" s="80"/>
      <c r="F25" s="9" t="s">
        <v>81</v>
      </c>
      <c r="G25" s="9" t="s">
        <v>82</v>
      </c>
    </row>
    <row r="26" spans="2:7" x14ac:dyDescent="0.25">
      <c r="B26" s="79" t="s">
        <v>94</v>
      </c>
      <c r="C26" s="79"/>
      <c r="D26" s="79"/>
      <c r="E26" s="26" t="s">
        <v>99</v>
      </c>
      <c r="F26" s="21">
        <f>COUNTIF('Eval. 2do trim.'!AH8:AH43,"ED")</f>
        <v>1</v>
      </c>
      <c r="G26" s="24">
        <f>IF(ISERROR(F26/$F$30),"-",F26/$F$30)</f>
        <v>0.33333333333333331</v>
      </c>
    </row>
    <row r="27" spans="2:7" x14ac:dyDescent="0.25">
      <c r="B27" s="79" t="s">
        <v>95</v>
      </c>
      <c r="C27" s="79"/>
      <c r="D27" s="79"/>
      <c r="E27" s="26" t="s">
        <v>100</v>
      </c>
      <c r="F27" s="21">
        <f>COUNTIF('Eval. 2do trim.'!AH8:AH43,"DA")</f>
        <v>1</v>
      </c>
      <c r="G27" s="24">
        <f t="shared" ref="G27:G29" si="2">IF(ISERROR(F27/$F$30),"-",F27/$F$30)</f>
        <v>0.33333333333333331</v>
      </c>
    </row>
    <row r="28" spans="2:7" x14ac:dyDescent="0.25">
      <c r="B28" s="79" t="s">
        <v>96</v>
      </c>
      <c r="C28" s="79"/>
      <c r="D28" s="79"/>
      <c r="E28" s="26" t="s">
        <v>101</v>
      </c>
      <c r="F28" s="21">
        <f>COUNTIF('Eval. 2do trim.'!AH8:AH43,"DO")</f>
        <v>0</v>
      </c>
      <c r="G28" s="24">
        <f t="shared" si="2"/>
        <v>0</v>
      </c>
    </row>
    <row r="29" spans="2:7" x14ac:dyDescent="0.25">
      <c r="B29" s="79" t="s">
        <v>97</v>
      </c>
      <c r="C29" s="79"/>
      <c r="D29" s="79"/>
      <c r="E29" s="26" t="s">
        <v>102</v>
      </c>
      <c r="F29" s="21">
        <f>COUNTIF('Eval. 2do trim.'!AH8:AH43,"DP")</f>
        <v>1</v>
      </c>
      <c r="G29" s="24">
        <f t="shared" si="2"/>
        <v>0.33333333333333331</v>
      </c>
    </row>
    <row r="30" spans="2:7" x14ac:dyDescent="0.25">
      <c r="B30" s="79" t="s">
        <v>98</v>
      </c>
      <c r="C30" s="79"/>
      <c r="D30" s="79"/>
      <c r="E30" s="79"/>
      <c r="F30" s="21">
        <f>SUM(F26:F29)</f>
        <v>3</v>
      </c>
      <c r="G30" s="25">
        <f>SUM(G26:G29)</f>
        <v>1</v>
      </c>
    </row>
  </sheetData>
  <sheetProtection algorithmName="SHA-512" hashValue="WeWPhDicWDNK/wv3aaFu/FkalwSaow3FMU/9LWy9WwFANImZEsRKyTbJk84b18+aLFnWF5WJPAYitphHf/iWGg==" saltValue="5pWQhab9hFJ8hLHTw7js3Q==" spinCount="100000" sheet="1" objects="1" scenarios="1"/>
  <mergeCells count="18">
    <mergeCell ref="B25:E25"/>
    <mergeCell ref="A1:L1"/>
    <mergeCell ref="C2:F2"/>
    <mergeCell ref="G2:H2"/>
    <mergeCell ref="I2:L2"/>
    <mergeCell ref="C3:F3"/>
    <mergeCell ref="G3:H3"/>
    <mergeCell ref="I3:L3"/>
    <mergeCell ref="C4:F4"/>
    <mergeCell ref="G4:H4"/>
    <mergeCell ref="B6:F6"/>
    <mergeCell ref="B11:E11"/>
    <mergeCell ref="B19:D19"/>
    <mergeCell ref="B26:D26"/>
    <mergeCell ref="B27:D27"/>
    <mergeCell ref="B28:D28"/>
    <mergeCell ref="B29:D29"/>
    <mergeCell ref="B30:E30"/>
  </mergeCells>
  <pageMargins left="0.31496062992125984" right="0.31496062992125984" top="0.59055118110236215" bottom="0.31496062992125984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6C4F-29CE-494E-8CC2-454AD3B504E3}">
  <dimension ref="A1:AK86"/>
  <sheetViews>
    <sheetView zoomScaleNormal="100" workbookViewId="0">
      <selection activeCell="AL22" sqref="AL22"/>
    </sheetView>
  </sheetViews>
  <sheetFormatPr baseColWidth="10" defaultRowHeight="15" x14ac:dyDescent="0.25"/>
  <cols>
    <col min="1" max="1" width="1.7109375" customWidth="1"/>
    <col min="2" max="2" width="3.28515625" bestFit="1" customWidth="1"/>
    <col min="3" max="3" width="28.42578125" bestFit="1" customWidth="1"/>
    <col min="4" max="4" width="6.28515625" bestFit="1" customWidth="1"/>
    <col min="5" max="5" width="6.7109375" bestFit="1" customWidth="1"/>
    <col min="6" max="32" width="2.5703125" customWidth="1"/>
    <col min="33" max="37" width="3" bestFit="1" customWidth="1"/>
  </cols>
  <sheetData>
    <row r="1" spans="1:37" ht="15.75" x14ac:dyDescent="0.25">
      <c r="A1" s="51" t="s">
        <v>129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</row>
    <row r="2" spans="1:37" ht="12.95" customHeight="1" x14ac:dyDescent="0.25">
      <c r="B2" s="59" t="s">
        <v>0</v>
      </c>
      <c r="C2" s="59"/>
      <c r="D2" s="60" t="str">
        <f>CARATULA!G12</f>
        <v>ELODIA DE LIJERON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56" t="s">
        <v>4</v>
      </c>
      <c r="U2" s="56"/>
      <c r="V2" s="56"/>
      <c r="W2" s="56"/>
      <c r="X2" s="56"/>
      <c r="Y2" s="53" t="str">
        <f>CARATULA!G22</f>
        <v>MATEMATICA</v>
      </c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</row>
    <row r="3" spans="1:37" ht="12.95" customHeight="1" x14ac:dyDescent="0.25">
      <c r="B3" s="59" t="s">
        <v>1</v>
      </c>
      <c r="C3" s="59"/>
      <c r="D3" s="60" t="str">
        <f>CARATULA!G18</f>
        <v>SECUNDARIA COMUNITARI PRODUCTIVA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56" t="s">
        <v>3</v>
      </c>
      <c r="U3" s="56"/>
      <c r="V3" s="56"/>
      <c r="W3" s="56"/>
      <c r="X3" s="56"/>
      <c r="Y3" s="53" t="str">
        <f>CARATULA!G16</f>
        <v>MYRIAM MILENA MIRANDA HERRA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</row>
    <row r="4" spans="1:37" ht="12.95" customHeight="1" x14ac:dyDescent="0.25">
      <c r="B4" s="59" t="s">
        <v>2</v>
      </c>
      <c r="C4" s="59"/>
      <c r="D4" s="60" t="str">
        <f>CARATULA!G20</f>
        <v>QUINTO A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56" t="s">
        <v>53</v>
      </c>
      <c r="U4" s="56"/>
      <c r="V4" s="56"/>
      <c r="W4" s="56"/>
      <c r="X4" s="56"/>
      <c r="Y4" s="57">
        <f>CARATULA!K16</f>
        <v>45902</v>
      </c>
      <c r="Z4" s="58"/>
      <c r="AA4" s="58"/>
      <c r="AB4" s="58"/>
      <c r="AC4" s="56" t="s">
        <v>69</v>
      </c>
      <c r="AD4" s="56"/>
      <c r="AE4" s="56"/>
      <c r="AF4" s="56"/>
      <c r="AG4" s="57">
        <f>CARATULA!L16</f>
        <v>45995</v>
      </c>
      <c r="AH4" s="58"/>
      <c r="AI4" s="58"/>
      <c r="AJ4" s="58"/>
      <c r="AK4" s="58"/>
    </row>
    <row r="5" spans="1:37" ht="4.5" customHeight="1" x14ac:dyDescent="0.25"/>
    <row r="6" spans="1:37" ht="57" customHeight="1" x14ac:dyDescent="0.25">
      <c r="B6" s="4" t="s">
        <v>5</v>
      </c>
      <c r="C6" s="4" t="s">
        <v>20</v>
      </c>
      <c r="D6" s="4" t="s">
        <v>21</v>
      </c>
      <c r="E6" s="4" t="s">
        <v>11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19">
        <v>20</v>
      </c>
      <c r="Z6" s="19">
        <v>21</v>
      </c>
      <c r="AA6" s="19">
        <v>22</v>
      </c>
      <c r="AB6" s="19">
        <v>23</v>
      </c>
      <c r="AC6" s="19">
        <v>24</v>
      </c>
      <c r="AD6" s="19">
        <v>25</v>
      </c>
      <c r="AE6" s="19">
        <v>26</v>
      </c>
      <c r="AF6" s="19">
        <v>27</v>
      </c>
      <c r="AG6" s="6" t="s">
        <v>24</v>
      </c>
      <c r="AH6" s="6" t="s">
        <v>25</v>
      </c>
      <c r="AI6" s="6" t="s">
        <v>26</v>
      </c>
      <c r="AJ6" s="6" t="s">
        <v>27</v>
      </c>
      <c r="AK6" s="5" t="s">
        <v>23</v>
      </c>
    </row>
    <row r="7" spans="1:37" ht="12.4" customHeight="1" x14ac:dyDescent="0.25">
      <c r="B7" s="4">
        <f>FILIACIÓN!B8</f>
        <v>1</v>
      </c>
      <c r="C7" s="11" t="str">
        <f>CONCATENATE(FILIACIÓN!C8," ",FILIACIÓN!D8," ",FILIACIÓN!E8)</f>
        <v>Mamani Eusebio Enrique Sanabrio</v>
      </c>
      <c r="D7" s="20" t="s">
        <v>83</v>
      </c>
      <c r="E7" s="8" t="str">
        <f>FILIACIÓN!I8</f>
        <v>M</v>
      </c>
      <c r="F7" s="20" t="s">
        <v>70</v>
      </c>
      <c r="G7" s="20" t="s">
        <v>70</v>
      </c>
      <c r="H7" s="20" t="s">
        <v>70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3">
        <f>COUNTIF(F7:AF7,"A")</f>
        <v>3</v>
      </c>
      <c r="AH7" s="3">
        <f>COUNTIF(F7:AF7,"F")</f>
        <v>0</v>
      </c>
      <c r="AI7" s="3">
        <f>COUNTIF(F7:AF7,"R")</f>
        <v>0</v>
      </c>
      <c r="AJ7" s="3">
        <f>COUNTIF(F7:AF7,"L")</f>
        <v>0</v>
      </c>
      <c r="AK7" s="3">
        <f>SUM(AG7:AJ7)</f>
        <v>3</v>
      </c>
    </row>
    <row r="8" spans="1:37" ht="12.4" customHeight="1" x14ac:dyDescent="0.25">
      <c r="B8" s="4">
        <f>FILIACIÓN!B9</f>
        <v>2</v>
      </c>
      <c r="C8" s="11" t="str">
        <f>CONCATENATE(FILIACIÓN!C9," ",FILIACIÓN!D9," ",FILIACIÓN!E9)</f>
        <v xml:space="preserve"> Generación Nueva Generación</v>
      </c>
      <c r="D8" s="20" t="s">
        <v>83</v>
      </c>
      <c r="E8" s="8" t="str">
        <f>FILIACIÓN!I9</f>
        <v>M</v>
      </c>
      <c r="F8" s="20" t="s">
        <v>70</v>
      </c>
      <c r="G8" s="20" t="s">
        <v>72</v>
      </c>
      <c r="H8" s="20" t="s">
        <v>71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3">
        <f t="shared" ref="AG8:AG42" si="0">COUNTIF(F8:AF8,"A")</f>
        <v>1</v>
      </c>
      <c r="AH8" s="3">
        <f t="shared" ref="AH8:AH42" si="1">COUNTIF(F8:AF8,"F")</f>
        <v>1</v>
      </c>
      <c r="AI8" s="3">
        <f t="shared" ref="AI8:AI42" si="2">COUNTIF(F8:AF8,"R")</f>
        <v>1</v>
      </c>
      <c r="AJ8" s="3">
        <f t="shared" ref="AJ8:AJ42" si="3">COUNTIF(F8:AF8,"L")</f>
        <v>0</v>
      </c>
      <c r="AK8" s="3">
        <f t="shared" ref="AK8:AK42" si="4">SUM(AG8:AJ8)</f>
        <v>3</v>
      </c>
    </row>
    <row r="9" spans="1:37" ht="12.4" customHeight="1" x14ac:dyDescent="0.25">
      <c r="B9" s="4">
        <f>FILIACIÓN!B10</f>
        <v>3</v>
      </c>
      <c r="C9" s="11" t="str">
        <f>CONCATENATE(FILIACIÓN!C10," ",FILIACIÓN!D10," ",FILIACIÓN!E10)</f>
        <v>Quisbert Sanabria Jaqueline</v>
      </c>
      <c r="D9" s="20" t="s">
        <v>83</v>
      </c>
      <c r="E9" s="8" t="str">
        <f>FILIACIÓN!I10</f>
        <v>F</v>
      </c>
      <c r="F9" s="20" t="s">
        <v>72</v>
      </c>
      <c r="G9" s="20" t="s">
        <v>70</v>
      </c>
      <c r="H9" s="20" t="s">
        <v>73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3">
        <f t="shared" si="0"/>
        <v>1</v>
      </c>
      <c r="AH9" s="3">
        <f t="shared" si="1"/>
        <v>0</v>
      </c>
      <c r="AI9" s="3">
        <f t="shared" si="2"/>
        <v>1</v>
      </c>
      <c r="AJ9" s="3">
        <f t="shared" si="3"/>
        <v>1</v>
      </c>
      <c r="AK9" s="3">
        <f t="shared" si="4"/>
        <v>3</v>
      </c>
    </row>
    <row r="10" spans="1:37" ht="12.4" customHeight="1" x14ac:dyDescent="0.25">
      <c r="B10" s="4">
        <f>FILIACIÓN!B11</f>
        <v>4</v>
      </c>
      <c r="C10" s="11" t="str">
        <f>CONCATENATE(FILIACIÓN!C11," ",FILIACIÓN!D11," ",FILIACIÓN!E11)</f>
        <v xml:space="preserve">  </v>
      </c>
      <c r="D10" s="20"/>
      <c r="E10" s="8">
        <f>FILIACIÓN!I11</f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3">
        <f t="shared" si="0"/>
        <v>0</v>
      </c>
      <c r="AH10" s="3">
        <f t="shared" si="1"/>
        <v>0</v>
      </c>
      <c r="AI10" s="3">
        <f t="shared" si="2"/>
        <v>0</v>
      </c>
      <c r="AJ10" s="3">
        <f t="shared" si="3"/>
        <v>0</v>
      </c>
      <c r="AK10" s="3">
        <f t="shared" si="4"/>
        <v>0</v>
      </c>
    </row>
    <row r="11" spans="1:37" ht="12.4" customHeight="1" x14ac:dyDescent="0.25">
      <c r="B11" s="4">
        <f>FILIACIÓN!B12</f>
        <v>5</v>
      </c>
      <c r="C11" s="11" t="str">
        <f>CONCATENATE(FILIACIÓN!C12," ",FILIACIÓN!D12," ",FILIACIÓN!E12)</f>
        <v xml:space="preserve">  </v>
      </c>
      <c r="D11" s="20"/>
      <c r="E11" s="8">
        <f>FILIACIÓN!I12</f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3">
        <f t="shared" si="0"/>
        <v>0</v>
      </c>
      <c r="AH11" s="3">
        <f t="shared" si="1"/>
        <v>0</v>
      </c>
      <c r="AI11" s="3">
        <f t="shared" si="2"/>
        <v>0</v>
      </c>
      <c r="AJ11" s="3">
        <f t="shared" si="3"/>
        <v>0</v>
      </c>
      <c r="AK11" s="3">
        <f t="shared" si="4"/>
        <v>0</v>
      </c>
    </row>
    <row r="12" spans="1:37" ht="12.4" customHeight="1" x14ac:dyDescent="0.25">
      <c r="B12" s="4">
        <f>FILIACIÓN!B13</f>
        <v>6</v>
      </c>
      <c r="C12" s="11" t="str">
        <f>CONCATENATE(FILIACIÓN!C13," ",FILIACIÓN!D13," ",FILIACIÓN!E13)</f>
        <v xml:space="preserve">  </v>
      </c>
      <c r="D12" s="20"/>
      <c r="E12" s="8">
        <f>FILIACIÓN!I13</f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3">
        <f t="shared" si="0"/>
        <v>0</v>
      </c>
      <c r="AH12" s="3">
        <f t="shared" si="1"/>
        <v>0</v>
      </c>
      <c r="AI12" s="3">
        <f t="shared" si="2"/>
        <v>0</v>
      </c>
      <c r="AJ12" s="3">
        <f t="shared" si="3"/>
        <v>0</v>
      </c>
      <c r="AK12" s="3">
        <f t="shared" si="4"/>
        <v>0</v>
      </c>
    </row>
    <row r="13" spans="1:37" ht="12.4" customHeight="1" x14ac:dyDescent="0.25">
      <c r="B13" s="4">
        <f>FILIACIÓN!B14</f>
        <v>7</v>
      </c>
      <c r="C13" s="11" t="str">
        <f>CONCATENATE(FILIACIÓN!C14," ",FILIACIÓN!D14," ",FILIACIÓN!E14)</f>
        <v xml:space="preserve">  </v>
      </c>
      <c r="D13" s="20"/>
      <c r="E13" s="8">
        <f>FILIACIÓN!I14</f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3">
        <f t="shared" si="0"/>
        <v>0</v>
      </c>
      <c r="AH13" s="3">
        <f t="shared" si="1"/>
        <v>0</v>
      </c>
      <c r="AI13" s="3">
        <f t="shared" si="2"/>
        <v>0</v>
      </c>
      <c r="AJ13" s="3">
        <f t="shared" si="3"/>
        <v>0</v>
      </c>
      <c r="AK13" s="3">
        <f t="shared" si="4"/>
        <v>0</v>
      </c>
    </row>
    <row r="14" spans="1:37" ht="12.4" customHeight="1" x14ac:dyDescent="0.25">
      <c r="B14" s="4">
        <f>FILIACIÓN!B15</f>
        <v>8</v>
      </c>
      <c r="C14" s="11" t="str">
        <f>CONCATENATE(FILIACIÓN!C15," ",FILIACIÓN!D15," ",FILIACIÓN!E15)</f>
        <v xml:space="preserve">  </v>
      </c>
      <c r="D14" s="20"/>
      <c r="E14" s="8">
        <f>FILIACIÓN!I15</f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3">
        <f t="shared" si="0"/>
        <v>0</v>
      </c>
      <c r="AH14" s="3">
        <f t="shared" si="1"/>
        <v>0</v>
      </c>
      <c r="AI14" s="3">
        <f t="shared" si="2"/>
        <v>0</v>
      </c>
      <c r="AJ14" s="3">
        <f t="shared" si="3"/>
        <v>0</v>
      </c>
      <c r="AK14" s="3">
        <f t="shared" si="4"/>
        <v>0</v>
      </c>
    </row>
    <row r="15" spans="1:37" ht="12.4" customHeight="1" x14ac:dyDescent="0.25">
      <c r="B15" s="4">
        <f>FILIACIÓN!B16</f>
        <v>9</v>
      </c>
      <c r="C15" s="11" t="str">
        <f>CONCATENATE(FILIACIÓN!C16," ",FILIACIÓN!D16," ",FILIACIÓN!E16)</f>
        <v xml:space="preserve">  </v>
      </c>
      <c r="D15" s="20"/>
      <c r="E15" s="8">
        <f>FILIACIÓN!I16</f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3">
        <f t="shared" si="0"/>
        <v>0</v>
      </c>
      <c r="AH15" s="3">
        <f t="shared" si="1"/>
        <v>0</v>
      </c>
      <c r="AI15" s="3">
        <f t="shared" si="2"/>
        <v>0</v>
      </c>
      <c r="AJ15" s="3">
        <f t="shared" si="3"/>
        <v>0</v>
      </c>
      <c r="AK15" s="3">
        <f t="shared" si="4"/>
        <v>0</v>
      </c>
    </row>
    <row r="16" spans="1:37" ht="12.4" customHeight="1" x14ac:dyDescent="0.25">
      <c r="B16" s="4">
        <f>FILIACIÓN!B17</f>
        <v>10</v>
      </c>
      <c r="C16" s="11" t="str">
        <f>CONCATENATE(FILIACIÓN!C17," ",FILIACIÓN!D17," ",FILIACIÓN!E17)</f>
        <v xml:space="preserve">  </v>
      </c>
      <c r="D16" s="20"/>
      <c r="E16" s="8">
        <f>FILIACIÓN!I17</f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3">
        <f t="shared" si="0"/>
        <v>0</v>
      </c>
      <c r="AH16" s="3">
        <f t="shared" si="1"/>
        <v>0</v>
      </c>
      <c r="AI16" s="3">
        <f t="shared" si="2"/>
        <v>0</v>
      </c>
      <c r="AJ16" s="3">
        <f t="shared" si="3"/>
        <v>0</v>
      </c>
      <c r="AK16" s="3">
        <f t="shared" si="4"/>
        <v>0</v>
      </c>
    </row>
    <row r="17" spans="2:37" ht="12.4" customHeight="1" x14ac:dyDescent="0.25">
      <c r="B17" s="4">
        <f>FILIACIÓN!B18</f>
        <v>11</v>
      </c>
      <c r="C17" s="11" t="str">
        <f>CONCATENATE(FILIACIÓN!C18," ",FILIACIÓN!D18," ",FILIACIÓN!E18)</f>
        <v xml:space="preserve">  </v>
      </c>
      <c r="D17" s="20"/>
      <c r="E17" s="8">
        <f>FILIACIÓN!I18</f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3">
        <f t="shared" si="0"/>
        <v>0</v>
      </c>
      <c r="AH17" s="3">
        <f t="shared" si="1"/>
        <v>0</v>
      </c>
      <c r="AI17" s="3">
        <f t="shared" si="2"/>
        <v>0</v>
      </c>
      <c r="AJ17" s="3">
        <f t="shared" si="3"/>
        <v>0</v>
      </c>
      <c r="AK17" s="3">
        <f t="shared" si="4"/>
        <v>0</v>
      </c>
    </row>
    <row r="18" spans="2:37" ht="12.4" customHeight="1" x14ac:dyDescent="0.25">
      <c r="B18" s="4">
        <f>FILIACIÓN!B19</f>
        <v>12</v>
      </c>
      <c r="C18" s="11" t="str">
        <f>CONCATENATE(FILIACIÓN!C19," ",FILIACIÓN!D19," ",FILIACIÓN!E19)</f>
        <v xml:space="preserve">  </v>
      </c>
      <c r="D18" s="20"/>
      <c r="E18" s="8">
        <f>FILIACIÓN!I19</f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3">
        <f t="shared" si="0"/>
        <v>0</v>
      </c>
      <c r="AH18" s="3">
        <f t="shared" si="1"/>
        <v>0</v>
      </c>
      <c r="AI18" s="3">
        <f t="shared" si="2"/>
        <v>0</v>
      </c>
      <c r="AJ18" s="3">
        <f t="shared" si="3"/>
        <v>0</v>
      </c>
      <c r="AK18" s="3">
        <f t="shared" si="4"/>
        <v>0</v>
      </c>
    </row>
    <row r="19" spans="2:37" ht="12.4" customHeight="1" x14ac:dyDescent="0.25">
      <c r="B19" s="4">
        <f>FILIACIÓN!B20</f>
        <v>13</v>
      </c>
      <c r="C19" s="11" t="str">
        <f>CONCATENATE(FILIACIÓN!C20," ",FILIACIÓN!D20," ",FILIACIÓN!E20)</f>
        <v xml:space="preserve">  </v>
      </c>
      <c r="D19" s="20"/>
      <c r="E19" s="8">
        <f>FILIACIÓN!I20</f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3">
        <f t="shared" si="0"/>
        <v>0</v>
      </c>
      <c r="AH19" s="3">
        <f t="shared" si="1"/>
        <v>0</v>
      </c>
      <c r="AI19" s="3">
        <f t="shared" si="2"/>
        <v>0</v>
      </c>
      <c r="AJ19" s="3">
        <f t="shared" si="3"/>
        <v>0</v>
      </c>
      <c r="AK19" s="3">
        <f t="shared" si="4"/>
        <v>0</v>
      </c>
    </row>
    <row r="20" spans="2:37" ht="12.4" customHeight="1" x14ac:dyDescent="0.25">
      <c r="B20" s="4">
        <f>FILIACIÓN!B21</f>
        <v>14</v>
      </c>
      <c r="C20" s="11" t="str">
        <f>CONCATENATE(FILIACIÓN!C21," ",FILIACIÓN!D21," ",FILIACIÓN!E21)</f>
        <v xml:space="preserve">  </v>
      </c>
      <c r="D20" s="20"/>
      <c r="E20" s="8">
        <f>FILIACIÓN!I21</f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3">
        <f t="shared" si="0"/>
        <v>0</v>
      </c>
      <c r="AH20" s="3">
        <f t="shared" si="1"/>
        <v>0</v>
      </c>
      <c r="AI20" s="3">
        <f t="shared" si="2"/>
        <v>0</v>
      </c>
      <c r="AJ20" s="3">
        <f t="shared" si="3"/>
        <v>0</v>
      </c>
      <c r="AK20" s="3">
        <f t="shared" si="4"/>
        <v>0</v>
      </c>
    </row>
    <row r="21" spans="2:37" ht="12.4" customHeight="1" x14ac:dyDescent="0.25">
      <c r="B21" s="4">
        <f>FILIACIÓN!B22</f>
        <v>15</v>
      </c>
      <c r="C21" s="11" t="str">
        <f>CONCATENATE(FILIACIÓN!C22," ",FILIACIÓN!D22," ",FILIACIÓN!E22)</f>
        <v xml:space="preserve">  </v>
      </c>
      <c r="D21" s="20"/>
      <c r="E21" s="8">
        <f>FILIACIÓN!I22</f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3">
        <f t="shared" si="0"/>
        <v>0</v>
      </c>
      <c r="AH21" s="3">
        <f t="shared" si="1"/>
        <v>0</v>
      </c>
      <c r="AI21" s="3">
        <f t="shared" si="2"/>
        <v>0</v>
      </c>
      <c r="AJ21" s="3">
        <f t="shared" si="3"/>
        <v>0</v>
      </c>
      <c r="AK21" s="3">
        <f t="shared" si="4"/>
        <v>0</v>
      </c>
    </row>
    <row r="22" spans="2:37" ht="12.4" customHeight="1" x14ac:dyDescent="0.25">
      <c r="B22" s="4">
        <f>FILIACIÓN!B23</f>
        <v>16</v>
      </c>
      <c r="C22" s="11" t="str">
        <f>CONCATENATE(FILIACIÓN!C23," ",FILIACIÓN!D23," ",FILIACIÓN!E23)</f>
        <v xml:space="preserve">  </v>
      </c>
      <c r="D22" s="20"/>
      <c r="E22" s="8">
        <f>FILIACIÓN!I23</f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3">
        <f t="shared" si="0"/>
        <v>0</v>
      </c>
      <c r="AH22" s="3">
        <f t="shared" si="1"/>
        <v>0</v>
      </c>
      <c r="AI22" s="3">
        <f t="shared" si="2"/>
        <v>0</v>
      </c>
      <c r="AJ22" s="3">
        <f t="shared" si="3"/>
        <v>0</v>
      </c>
      <c r="AK22" s="3">
        <f t="shared" si="4"/>
        <v>0</v>
      </c>
    </row>
    <row r="23" spans="2:37" ht="12.4" customHeight="1" x14ac:dyDescent="0.25">
      <c r="B23" s="4">
        <f>FILIACIÓN!B24</f>
        <v>17</v>
      </c>
      <c r="C23" s="11" t="str">
        <f>CONCATENATE(FILIACIÓN!C24," ",FILIACIÓN!D24," ",FILIACIÓN!E24)</f>
        <v xml:space="preserve">  </v>
      </c>
      <c r="D23" s="20"/>
      <c r="E23" s="8">
        <f>FILIACIÓN!I24</f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3">
        <f t="shared" si="0"/>
        <v>0</v>
      </c>
      <c r="AH23" s="3">
        <f t="shared" si="1"/>
        <v>0</v>
      </c>
      <c r="AI23" s="3">
        <f t="shared" si="2"/>
        <v>0</v>
      </c>
      <c r="AJ23" s="3">
        <f t="shared" si="3"/>
        <v>0</v>
      </c>
      <c r="AK23" s="3">
        <f t="shared" si="4"/>
        <v>0</v>
      </c>
    </row>
    <row r="24" spans="2:37" ht="12.4" customHeight="1" x14ac:dyDescent="0.25">
      <c r="B24" s="4">
        <f>FILIACIÓN!B25</f>
        <v>18</v>
      </c>
      <c r="C24" s="11" t="str">
        <f>CONCATENATE(FILIACIÓN!C25," ",FILIACIÓN!D25," ",FILIACIÓN!E25)</f>
        <v xml:space="preserve">  </v>
      </c>
      <c r="D24" s="20"/>
      <c r="E24" s="8">
        <f>FILIACIÓN!I25</f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3">
        <f t="shared" si="0"/>
        <v>0</v>
      </c>
      <c r="AH24" s="3">
        <f t="shared" si="1"/>
        <v>0</v>
      </c>
      <c r="AI24" s="3">
        <f t="shared" si="2"/>
        <v>0</v>
      </c>
      <c r="AJ24" s="3">
        <f t="shared" si="3"/>
        <v>0</v>
      </c>
      <c r="AK24" s="3">
        <f t="shared" si="4"/>
        <v>0</v>
      </c>
    </row>
    <row r="25" spans="2:37" ht="12.4" customHeight="1" x14ac:dyDescent="0.25">
      <c r="B25" s="4">
        <f>FILIACIÓN!B26</f>
        <v>19</v>
      </c>
      <c r="C25" s="11" t="str">
        <f>CONCATENATE(FILIACIÓN!C26," ",FILIACIÓN!D26," ",FILIACIÓN!E26)</f>
        <v xml:space="preserve">  </v>
      </c>
      <c r="D25" s="20"/>
      <c r="E25" s="8">
        <f>FILIACIÓN!I26</f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3">
        <f t="shared" si="0"/>
        <v>0</v>
      </c>
      <c r="AH25" s="3">
        <f t="shared" si="1"/>
        <v>0</v>
      </c>
      <c r="AI25" s="3">
        <f t="shared" si="2"/>
        <v>0</v>
      </c>
      <c r="AJ25" s="3">
        <f t="shared" si="3"/>
        <v>0</v>
      </c>
      <c r="AK25" s="3">
        <f t="shared" si="4"/>
        <v>0</v>
      </c>
    </row>
    <row r="26" spans="2:37" ht="12.4" customHeight="1" x14ac:dyDescent="0.25">
      <c r="B26" s="4">
        <f>FILIACIÓN!B27</f>
        <v>20</v>
      </c>
      <c r="C26" s="11" t="str">
        <f>CONCATENATE(FILIACIÓN!C27," ",FILIACIÓN!D27," ",FILIACIÓN!E27)</f>
        <v xml:space="preserve">  </v>
      </c>
      <c r="D26" s="20"/>
      <c r="E26" s="8">
        <f>FILIACIÓN!I27</f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3">
        <f t="shared" si="0"/>
        <v>0</v>
      </c>
      <c r="AH26" s="3">
        <f t="shared" si="1"/>
        <v>0</v>
      </c>
      <c r="AI26" s="3">
        <f t="shared" si="2"/>
        <v>0</v>
      </c>
      <c r="AJ26" s="3">
        <f t="shared" si="3"/>
        <v>0</v>
      </c>
      <c r="AK26" s="3">
        <f t="shared" si="4"/>
        <v>0</v>
      </c>
    </row>
    <row r="27" spans="2:37" ht="12.4" customHeight="1" x14ac:dyDescent="0.25">
      <c r="B27" s="4">
        <f>FILIACIÓN!B28</f>
        <v>21</v>
      </c>
      <c r="C27" s="11" t="str">
        <f>CONCATENATE(FILIACIÓN!C28," ",FILIACIÓN!D28," ",FILIACIÓN!E28)</f>
        <v xml:space="preserve">  </v>
      </c>
      <c r="D27" s="20"/>
      <c r="E27" s="8">
        <f>FILIACIÓN!I28</f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3">
        <f t="shared" si="0"/>
        <v>0</v>
      </c>
      <c r="AH27" s="3">
        <f t="shared" si="1"/>
        <v>0</v>
      </c>
      <c r="AI27" s="3">
        <f t="shared" si="2"/>
        <v>0</v>
      </c>
      <c r="AJ27" s="3">
        <f t="shared" si="3"/>
        <v>0</v>
      </c>
      <c r="AK27" s="3">
        <f t="shared" si="4"/>
        <v>0</v>
      </c>
    </row>
    <row r="28" spans="2:37" ht="12.4" customHeight="1" x14ac:dyDescent="0.25">
      <c r="B28" s="4">
        <f>FILIACIÓN!B29</f>
        <v>22</v>
      </c>
      <c r="C28" s="11" t="str">
        <f>CONCATENATE(FILIACIÓN!C29," ",FILIACIÓN!D29," ",FILIACIÓN!E29)</f>
        <v xml:space="preserve">  </v>
      </c>
      <c r="D28" s="20"/>
      <c r="E28" s="8">
        <f>FILIACIÓN!I29</f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3">
        <f t="shared" si="0"/>
        <v>0</v>
      </c>
      <c r="AH28" s="3">
        <f t="shared" si="1"/>
        <v>0</v>
      </c>
      <c r="AI28" s="3">
        <f t="shared" si="2"/>
        <v>0</v>
      </c>
      <c r="AJ28" s="3">
        <f t="shared" si="3"/>
        <v>0</v>
      </c>
      <c r="AK28" s="3">
        <f t="shared" si="4"/>
        <v>0</v>
      </c>
    </row>
    <row r="29" spans="2:37" ht="12.4" customHeight="1" x14ac:dyDescent="0.25">
      <c r="B29" s="4">
        <f>FILIACIÓN!B30</f>
        <v>23</v>
      </c>
      <c r="C29" s="11" t="str">
        <f>CONCATENATE(FILIACIÓN!C30," ",FILIACIÓN!D30," ",FILIACIÓN!E30)</f>
        <v xml:space="preserve">  </v>
      </c>
      <c r="D29" s="20"/>
      <c r="E29" s="8">
        <f>FILIACIÓN!I30</f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3">
        <f t="shared" si="0"/>
        <v>0</v>
      </c>
      <c r="AH29" s="3">
        <f t="shared" si="1"/>
        <v>0</v>
      </c>
      <c r="AI29" s="3">
        <f t="shared" si="2"/>
        <v>0</v>
      </c>
      <c r="AJ29" s="3">
        <f t="shared" si="3"/>
        <v>0</v>
      </c>
      <c r="AK29" s="3">
        <f t="shared" si="4"/>
        <v>0</v>
      </c>
    </row>
    <row r="30" spans="2:37" ht="12.4" customHeight="1" x14ac:dyDescent="0.25">
      <c r="B30" s="4">
        <f>FILIACIÓN!B31</f>
        <v>24</v>
      </c>
      <c r="C30" s="11" t="str">
        <f>CONCATENATE(FILIACIÓN!C31," ",FILIACIÓN!D31," ",FILIACIÓN!E31)</f>
        <v xml:space="preserve">  </v>
      </c>
      <c r="D30" s="20"/>
      <c r="E30" s="8">
        <f>FILIACIÓN!I31</f>
        <v>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3">
        <f t="shared" si="0"/>
        <v>0</v>
      </c>
      <c r="AH30" s="3">
        <f t="shared" si="1"/>
        <v>0</v>
      </c>
      <c r="AI30" s="3">
        <f t="shared" si="2"/>
        <v>0</v>
      </c>
      <c r="AJ30" s="3">
        <f t="shared" si="3"/>
        <v>0</v>
      </c>
      <c r="AK30" s="3">
        <f t="shared" si="4"/>
        <v>0</v>
      </c>
    </row>
    <row r="31" spans="2:37" ht="12.4" customHeight="1" x14ac:dyDescent="0.25">
      <c r="B31" s="4">
        <f>FILIACIÓN!B32</f>
        <v>25</v>
      </c>
      <c r="C31" s="11" t="str">
        <f>CONCATENATE(FILIACIÓN!C32," ",FILIACIÓN!D32," ",FILIACIÓN!E32)</f>
        <v xml:space="preserve">  </v>
      </c>
      <c r="D31" s="20"/>
      <c r="E31" s="8">
        <f>FILIACIÓN!I32</f>
        <v>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3">
        <f t="shared" si="0"/>
        <v>0</v>
      </c>
      <c r="AH31" s="3">
        <f t="shared" si="1"/>
        <v>0</v>
      </c>
      <c r="AI31" s="3">
        <f t="shared" si="2"/>
        <v>0</v>
      </c>
      <c r="AJ31" s="3">
        <f t="shared" si="3"/>
        <v>0</v>
      </c>
      <c r="AK31" s="3">
        <f t="shared" si="4"/>
        <v>0</v>
      </c>
    </row>
    <row r="32" spans="2:37" ht="12.4" customHeight="1" x14ac:dyDescent="0.25">
      <c r="B32" s="4">
        <f>FILIACIÓN!B33</f>
        <v>26</v>
      </c>
      <c r="C32" s="11" t="str">
        <f>CONCATENATE(FILIACIÓN!C33," ",FILIACIÓN!D33," ",FILIACIÓN!E33)</f>
        <v xml:space="preserve">  </v>
      </c>
      <c r="D32" s="20"/>
      <c r="E32" s="8">
        <f>FILIACIÓN!I33</f>
        <v>0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3">
        <f t="shared" si="0"/>
        <v>0</v>
      </c>
      <c r="AH32" s="3">
        <f t="shared" si="1"/>
        <v>0</v>
      </c>
      <c r="AI32" s="3">
        <f t="shared" si="2"/>
        <v>0</v>
      </c>
      <c r="AJ32" s="3">
        <f t="shared" si="3"/>
        <v>0</v>
      </c>
      <c r="AK32" s="3">
        <f t="shared" si="4"/>
        <v>0</v>
      </c>
    </row>
    <row r="33" spans="1:37" ht="12.4" customHeight="1" x14ac:dyDescent="0.25">
      <c r="B33" s="4">
        <f>FILIACIÓN!B34</f>
        <v>27</v>
      </c>
      <c r="C33" s="11" t="str">
        <f>CONCATENATE(FILIACIÓN!C34," ",FILIACIÓN!D34," ",FILIACIÓN!E34)</f>
        <v xml:space="preserve">  </v>
      </c>
      <c r="D33" s="20"/>
      <c r="E33" s="8">
        <f>FILIACIÓN!I34</f>
        <v>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3">
        <f t="shared" si="0"/>
        <v>0</v>
      </c>
      <c r="AH33" s="3">
        <f t="shared" si="1"/>
        <v>0</v>
      </c>
      <c r="AI33" s="3">
        <f t="shared" si="2"/>
        <v>0</v>
      </c>
      <c r="AJ33" s="3">
        <f t="shared" si="3"/>
        <v>0</v>
      </c>
      <c r="AK33" s="3">
        <f t="shared" si="4"/>
        <v>0</v>
      </c>
    </row>
    <row r="34" spans="1:37" ht="12.4" customHeight="1" x14ac:dyDescent="0.25">
      <c r="B34" s="4">
        <f>FILIACIÓN!B35</f>
        <v>28</v>
      </c>
      <c r="C34" s="11" t="str">
        <f>CONCATENATE(FILIACIÓN!C35," ",FILIACIÓN!D35," ",FILIACIÓN!E35)</f>
        <v xml:space="preserve">  </v>
      </c>
      <c r="D34" s="20"/>
      <c r="E34" s="8">
        <f>FILIACIÓN!I35</f>
        <v>0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3">
        <f t="shared" si="0"/>
        <v>0</v>
      </c>
      <c r="AH34" s="3">
        <f t="shared" si="1"/>
        <v>0</v>
      </c>
      <c r="AI34" s="3">
        <f t="shared" si="2"/>
        <v>0</v>
      </c>
      <c r="AJ34" s="3">
        <f t="shared" si="3"/>
        <v>0</v>
      </c>
      <c r="AK34" s="3">
        <f t="shared" si="4"/>
        <v>0</v>
      </c>
    </row>
    <row r="35" spans="1:37" ht="12.4" customHeight="1" x14ac:dyDescent="0.25">
      <c r="B35" s="4">
        <f>FILIACIÓN!B36</f>
        <v>29</v>
      </c>
      <c r="C35" s="11" t="str">
        <f>CONCATENATE(FILIACIÓN!C36," ",FILIACIÓN!D36," ",FILIACIÓN!E36)</f>
        <v xml:space="preserve">  </v>
      </c>
      <c r="D35" s="20"/>
      <c r="E35" s="8">
        <f>FILIACIÓN!I36</f>
        <v>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3">
        <f t="shared" si="0"/>
        <v>0</v>
      </c>
      <c r="AH35" s="3">
        <f t="shared" si="1"/>
        <v>0</v>
      </c>
      <c r="AI35" s="3">
        <f t="shared" si="2"/>
        <v>0</v>
      </c>
      <c r="AJ35" s="3">
        <f t="shared" si="3"/>
        <v>0</v>
      </c>
      <c r="AK35" s="3">
        <f t="shared" si="4"/>
        <v>0</v>
      </c>
    </row>
    <row r="36" spans="1:37" ht="12.4" customHeight="1" x14ac:dyDescent="0.25">
      <c r="B36" s="4">
        <f>FILIACIÓN!B37</f>
        <v>30</v>
      </c>
      <c r="C36" s="11" t="str">
        <f>CONCATENATE(FILIACIÓN!C37," ",FILIACIÓN!D37," ",FILIACIÓN!E37)</f>
        <v xml:space="preserve">  </v>
      </c>
      <c r="D36" s="20"/>
      <c r="E36" s="8">
        <f>FILIACIÓN!I37</f>
        <v>0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3">
        <f t="shared" si="0"/>
        <v>0</v>
      </c>
      <c r="AH36" s="3">
        <f t="shared" si="1"/>
        <v>0</v>
      </c>
      <c r="AI36" s="3">
        <f t="shared" si="2"/>
        <v>0</v>
      </c>
      <c r="AJ36" s="3">
        <f t="shared" si="3"/>
        <v>0</v>
      </c>
      <c r="AK36" s="3">
        <f t="shared" si="4"/>
        <v>0</v>
      </c>
    </row>
    <row r="37" spans="1:37" ht="12.4" customHeight="1" x14ac:dyDescent="0.25">
      <c r="B37" s="4">
        <f>FILIACIÓN!B38</f>
        <v>31</v>
      </c>
      <c r="C37" s="11" t="str">
        <f>CONCATENATE(FILIACIÓN!C38," ",FILIACIÓN!D38," ",FILIACIÓN!E38)</f>
        <v xml:space="preserve">  </v>
      </c>
      <c r="D37" s="20"/>
      <c r="E37" s="8">
        <f>FILIACIÓN!I38</f>
        <v>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3">
        <f t="shared" si="0"/>
        <v>0</v>
      </c>
      <c r="AH37" s="3">
        <f t="shared" si="1"/>
        <v>0</v>
      </c>
      <c r="AI37" s="3">
        <f t="shared" si="2"/>
        <v>0</v>
      </c>
      <c r="AJ37" s="3">
        <f t="shared" si="3"/>
        <v>0</v>
      </c>
      <c r="AK37" s="3">
        <f t="shared" si="4"/>
        <v>0</v>
      </c>
    </row>
    <row r="38" spans="1:37" ht="12.4" customHeight="1" x14ac:dyDescent="0.25">
      <c r="B38" s="4">
        <f>FILIACIÓN!B39</f>
        <v>32</v>
      </c>
      <c r="C38" s="11" t="str">
        <f>CONCATENATE(FILIACIÓN!C39," ",FILIACIÓN!D39," ",FILIACIÓN!E39)</f>
        <v xml:space="preserve">  </v>
      </c>
      <c r="D38" s="20"/>
      <c r="E38" s="8">
        <f>FILIACIÓN!I39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3">
        <f t="shared" si="0"/>
        <v>0</v>
      </c>
      <c r="AH38" s="3">
        <f t="shared" si="1"/>
        <v>0</v>
      </c>
      <c r="AI38" s="3">
        <f t="shared" si="2"/>
        <v>0</v>
      </c>
      <c r="AJ38" s="3">
        <f t="shared" si="3"/>
        <v>0</v>
      </c>
      <c r="AK38" s="3">
        <f t="shared" si="4"/>
        <v>0</v>
      </c>
    </row>
    <row r="39" spans="1:37" ht="12.4" customHeight="1" x14ac:dyDescent="0.25">
      <c r="B39" s="4">
        <f>FILIACIÓN!B40</f>
        <v>33</v>
      </c>
      <c r="C39" s="11" t="str">
        <f>CONCATENATE(FILIACIÓN!C40," ",FILIACIÓN!D40," ",FILIACIÓN!E40)</f>
        <v xml:space="preserve">  </v>
      </c>
      <c r="D39" s="20"/>
      <c r="E39" s="8">
        <f>FILIACIÓN!I40</f>
        <v>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3">
        <f t="shared" si="0"/>
        <v>0</v>
      </c>
      <c r="AH39" s="3">
        <f t="shared" si="1"/>
        <v>0</v>
      </c>
      <c r="AI39" s="3">
        <f t="shared" si="2"/>
        <v>0</v>
      </c>
      <c r="AJ39" s="3">
        <f t="shared" si="3"/>
        <v>0</v>
      </c>
      <c r="AK39" s="3">
        <f t="shared" si="4"/>
        <v>0</v>
      </c>
    </row>
    <row r="40" spans="1:37" ht="12.4" customHeight="1" x14ac:dyDescent="0.25">
      <c r="B40" s="4">
        <f>FILIACIÓN!B41</f>
        <v>34</v>
      </c>
      <c r="C40" s="11" t="str">
        <f>CONCATENATE(FILIACIÓN!C41," ",FILIACIÓN!D41," ",FILIACIÓN!E41)</f>
        <v xml:space="preserve">  </v>
      </c>
      <c r="D40" s="20"/>
      <c r="E40" s="8">
        <f>FILIACIÓN!I41</f>
        <v>0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3">
        <f t="shared" si="0"/>
        <v>0</v>
      </c>
      <c r="AH40" s="3">
        <f t="shared" si="1"/>
        <v>0</v>
      </c>
      <c r="AI40" s="3">
        <f t="shared" si="2"/>
        <v>0</v>
      </c>
      <c r="AJ40" s="3">
        <f t="shared" si="3"/>
        <v>0</v>
      </c>
      <c r="AK40" s="3">
        <f t="shared" si="4"/>
        <v>0</v>
      </c>
    </row>
    <row r="41" spans="1:37" ht="12.4" customHeight="1" x14ac:dyDescent="0.25">
      <c r="B41" s="4">
        <f>FILIACIÓN!B42</f>
        <v>35</v>
      </c>
      <c r="C41" s="11" t="str">
        <f>CONCATENATE(FILIACIÓN!C42," ",FILIACIÓN!D42," ",FILIACIÓN!E42)</f>
        <v xml:space="preserve">  </v>
      </c>
      <c r="D41" s="20"/>
      <c r="E41" s="8">
        <f>FILIACIÓN!I42</f>
        <v>0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3">
        <f t="shared" si="0"/>
        <v>0</v>
      </c>
      <c r="AH41" s="3">
        <f t="shared" si="1"/>
        <v>0</v>
      </c>
      <c r="AI41" s="3">
        <f t="shared" si="2"/>
        <v>0</v>
      </c>
      <c r="AJ41" s="3">
        <f t="shared" si="3"/>
        <v>0</v>
      </c>
      <c r="AK41" s="3">
        <f t="shared" si="4"/>
        <v>0</v>
      </c>
    </row>
    <row r="42" spans="1:37" ht="12.4" customHeight="1" x14ac:dyDescent="0.25">
      <c r="B42" s="4">
        <f>FILIACIÓN!B43</f>
        <v>36</v>
      </c>
      <c r="C42" s="11" t="str">
        <f>CONCATENATE(FILIACIÓN!C43," ",FILIACIÓN!D43," ",FILIACIÓN!E43)</f>
        <v xml:space="preserve">  </v>
      </c>
      <c r="D42" s="20"/>
      <c r="E42" s="8">
        <f>FILIACIÓN!I43</f>
        <v>0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3">
        <f t="shared" si="0"/>
        <v>0</v>
      </c>
      <c r="AH42" s="3">
        <f t="shared" si="1"/>
        <v>0</v>
      </c>
      <c r="AI42" s="3">
        <f t="shared" si="2"/>
        <v>0</v>
      </c>
      <c r="AJ42" s="3">
        <f t="shared" si="3"/>
        <v>0</v>
      </c>
      <c r="AK42" s="3">
        <f t="shared" si="4"/>
        <v>0</v>
      </c>
    </row>
    <row r="43" spans="1:37" ht="15.75" x14ac:dyDescent="0.25">
      <c r="A43" s="86" t="s">
        <v>130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</row>
    <row r="44" spans="1:37" ht="12.95" customHeight="1" x14ac:dyDescent="0.25">
      <c r="B44" s="59" t="s">
        <v>0</v>
      </c>
      <c r="C44" s="59"/>
      <c r="D44" s="60" t="str">
        <f>CARATULA!G12</f>
        <v>ELODIA DE LIJERON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52" t="s">
        <v>4</v>
      </c>
      <c r="U44" s="52"/>
      <c r="V44" s="52"/>
      <c r="W44" s="52"/>
      <c r="X44" s="52"/>
      <c r="Y44" s="61" t="str">
        <f>CARATULA!G22</f>
        <v>MATEMATICA</v>
      </c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</row>
    <row r="45" spans="1:37" ht="12.95" customHeight="1" x14ac:dyDescent="0.25">
      <c r="B45" s="59" t="s">
        <v>1</v>
      </c>
      <c r="C45" s="59"/>
      <c r="D45" s="60" t="str">
        <f>CARATULA!G18</f>
        <v>SECUNDARIA COMUNITARI PRODUCTIVA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52" t="s">
        <v>3</v>
      </c>
      <c r="U45" s="52"/>
      <c r="V45" s="52"/>
      <c r="W45" s="52"/>
      <c r="X45" s="52"/>
      <c r="Y45" s="61" t="str">
        <f>CARATULA!G16</f>
        <v>MYRIAM MILENA MIRANDA HERRA</v>
      </c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</row>
    <row r="46" spans="1:37" ht="12.95" customHeight="1" x14ac:dyDescent="0.25">
      <c r="B46" s="59" t="s">
        <v>2</v>
      </c>
      <c r="C46" s="59"/>
      <c r="D46" s="60" t="str">
        <f>CARATULA!G20</f>
        <v>QUINTO A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56" t="s">
        <v>53</v>
      </c>
      <c r="U46" s="56"/>
      <c r="V46" s="56"/>
      <c r="W46" s="56"/>
      <c r="X46" s="56"/>
      <c r="Y46" s="57">
        <f>CARATULA!K16</f>
        <v>45902</v>
      </c>
      <c r="Z46" s="58"/>
      <c r="AA46" s="58"/>
      <c r="AB46" s="58"/>
      <c r="AC46" s="56" t="s">
        <v>69</v>
      </c>
      <c r="AD46" s="56"/>
      <c r="AE46" s="56"/>
      <c r="AF46" s="56"/>
      <c r="AG46" s="57">
        <f>CARATULA!L16</f>
        <v>45995</v>
      </c>
      <c r="AH46" s="58"/>
      <c r="AI46" s="58"/>
      <c r="AJ46" s="58"/>
      <c r="AK46" s="58"/>
    </row>
    <row r="47" spans="1:37" ht="3.75" customHeight="1" x14ac:dyDescent="0.25"/>
    <row r="48" spans="1:37" ht="56.25" x14ac:dyDescent="0.25">
      <c r="B48" s="4" t="s">
        <v>5</v>
      </c>
      <c r="C48" s="4" t="s">
        <v>20</v>
      </c>
      <c r="D48" s="4" t="s">
        <v>21</v>
      </c>
      <c r="E48" s="4" t="s">
        <v>11</v>
      </c>
      <c r="F48" s="19">
        <v>28</v>
      </c>
      <c r="G48" s="19">
        <v>29</v>
      </c>
      <c r="H48" s="19">
        <v>30</v>
      </c>
      <c r="I48" s="19">
        <v>31</v>
      </c>
      <c r="J48" s="19">
        <v>32</v>
      </c>
      <c r="K48" s="19">
        <v>33</v>
      </c>
      <c r="L48" s="19">
        <v>34</v>
      </c>
      <c r="M48" s="19">
        <v>35</v>
      </c>
      <c r="N48" s="19">
        <v>36</v>
      </c>
      <c r="O48" s="19">
        <v>37</v>
      </c>
      <c r="P48" s="19">
        <v>38</v>
      </c>
      <c r="Q48" s="19">
        <v>39</v>
      </c>
      <c r="R48" s="19">
        <v>40</v>
      </c>
      <c r="S48" s="19">
        <v>41</v>
      </c>
      <c r="T48" s="19">
        <v>42</v>
      </c>
      <c r="U48" s="19">
        <v>43</v>
      </c>
      <c r="V48" s="19">
        <v>44</v>
      </c>
      <c r="W48" s="19">
        <v>45</v>
      </c>
      <c r="X48" s="19">
        <v>46</v>
      </c>
      <c r="Y48" s="19">
        <v>47</v>
      </c>
      <c r="Z48" s="19">
        <v>48</v>
      </c>
      <c r="AA48" s="19">
        <v>49</v>
      </c>
      <c r="AB48" s="19">
        <v>50</v>
      </c>
      <c r="AC48" s="19">
        <v>51</v>
      </c>
      <c r="AD48" s="19">
        <v>52</v>
      </c>
      <c r="AE48" s="19">
        <v>53</v>
      </c>
      <c r="AF48" s="19">
        <v>54</v>
      </c>
      <c r="AG48" s="6" t="s">
        <v>24</v>
      </c>
      <c r="AH48" s="6" t="s">
        <v>25</v>
      </c>
      <c r="AI48" s="6" t="s">
        <v>26</v>
      </c>
      <c r="AJ48" s="6" t="s">
        <v>27</v>
      </c>
      <c r="AK48" s="5" t="s">
        <v>23</v>
      </c>
    </row>
    <row r="49" spans="2:37" ht="12.4" customHeight="1" x14ac:dyDescent="0.25">
      <c r="B49" s="4">
        <f>FILIACIÓN!B8</f>
        <v>1</v>
      </c>
      <c r="C49" s="11" t="str">
        <f>CONCATENATE(FILIACIÓN!C8," ",FILIACIÓN!D8," ",FILIACIÓN!E8)</f>
        <v>Mamani Eusebio Enrique Sanabrio</v>
      </c>
      <c r="D49" s="20"/>
      <c r="E49" s="8" t="str">
        <f>FILIACIÓN!I8</f>
        <v>M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3">
        <f>COUNTIF(F49:AF49,"A")</f>
        <v>0</v>
      </c>
      <c r="AH49" s="3">
        <f>COUNTIF(F49:AF49,"F")</f>
        <v>0</v>
      </c>
      <c r="AI49" s="3">
        <f>COUNTIF(F49:AF49,"R")</f>
        <v>0</v>
      </c>
      <c r="AJ49" s="3">
        <f>COUNTIF(F49:AF49,"L")</f>
        <v>0</v>
      </c>
      <c r="AK49" s="3">
        <f>SUM(AG49:AJ49)</f>
        <v>0</v>
      </c>
    </row>
    <row r="50" spans="2:37" ht="12.4" customHeight="1" x14ac:dyDescent="0.25">
      <c r="B50" s="4">
        <f>FILIACIÓN!B9</f>
        <v>2</v>
      </c>
      <c r="C50" s="11" t="str">
        <f>CONCATENATE(FILIACIÓN!C9," ",FILIACIÓN!D9," ",FILIACIÓN!E9)</f>
        <v xml:space="preserve"> Generación Nueva Generación</v>
      </c>
      <c r="D50" s="20"/>
      <c r="E50" s="8" t="str">
        <f>FILIACIÓN!I9</f>
        <v>M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3">
        <f t="shared" ref="AG50:AG84" si="5">COUNTIF(F50:AF50,"A")</f>
        <v>0</v>
      </c>
      <c r="AH50" s="3">
        <f t="shared" ref="AH50:AH84" si="6">COUNTIF(F50:AF50,"F")</f>
        <v>0</v>
      </c>
      <c r="AI50" s="3">
        <f t="shared" ref="AI50:AI84" si="7">COUNTIF(F50:AF50,"R")</f>
        <v>0</v>
      </c>
      <c r="AJ50" s="3">
        <f t="shared" ref="AJ50:AJ84" si="8">COUNTIF(F50:AF50,"L")</f>
        <v>0</v>
      </c>
      <c r="AK50" s="3">
        <f t="shared" ref="AK50:AK84" si="9">SUM(AG50:AJ50)</f>
        <v>0</v>
      </c>
    </row>
    <row r="51" spans="2:37" ht="12.4" customHeight="1" x14ac:dyDescent="0.25">
      <c r="B51" s="4">
        <f>FILIACIÓN!B10</f>
        <v>3</v>
      </c>
      <c r="C51" s="11" t="str">
        <f>CONCATENATE(FILIACIÓN!C10," ",FILIACIÓN!D10," ",FILIACIÓN!E10)</f>
        <v>Quisbert Sanabria Jaqueline</v>
      </c>
      <c r="D51" s="20"/>
      <c r="E51" s="8" t="str">
        <f>FILIACIÓN!I10</f>
        <v>F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3">
        <f t="shared" si="5"/>
        <v>0</v>
      </c>
      <c r="AH51" s="3">
        <f t="shared" si="6"/>
        <v>0</v>
      </c>
      <c r="AI51" s="3">
        <f t="shared" si="7"/>
        <v>0</v>
      </c>
      <c r="AJ51" s="3">
        <f t="shared" si="8"/>
        <v>0</v>
      </c>
      <c r="AK51" s="3">
        <f t="shared" si="9"/>
        <v>0</v>
      </c>
    </row>
    <row r="52" spans="2:37" ht="12.4" customHeight="1" x14ac:dyDescent="0.25">
      <c r="B52" s="4">
        <f>FILIACIÓN!B11</f>
        <v>4</v>
      </c>
      <c r="C52" s="11" t="str">
        <f>CONCATENATE(FILIACIÓN!C11," ",FILIACIÓN!D11," ",FILIACIÓN!E11)</f>
        <v xml:space="preserve">  </v>
      </c>
      <c r="D52" s="20"/>
      <c r="E52" s="8">
        <f>FILIACIÓN!I11</f>
        <v>0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3">
        <f t="shared" si="5"/>
        <v>0</v>
      </c>
      <c r="AH52" s="3">
        <f t="shared" si="6"/>
        <v>0</v>
      </c>
      <c r="AI52" s="3">
        <f t="shared" si="7"/>
        <v>0</v>
      </c>
      <c r="AJ52" s="3">
        <f t="shared" si="8"/>
        <v>0</v>
      </c>
      <c r="AK52" s="3">
        <f t="shared" si="9"/>
        <v>0</v>
      </c>
    </row>
    <row r="53" spans="2:37" ht="12.4" customHeight="1" x14ac:dyDescent="0.25">
      <c r="B53" s="4">
        <f>FILIACIÓN!B12</f>
        <v>5</v>
      </c>
      <c r="C53" s="11" t="str">
        <f>CONCATENATE(FILIACIÓN!C12," ",FILIACIÓN!D12," ",FILIACIÓN!E12)</f>
        <v xml:space="preserve">  </v>
      </c>
      <c r="D53" s="20"/>
      <c r="E53" s="8">
        <f>FILIACIÓN!I12</f>
        <v>0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3">
        <f t="shared" si="5"/>
        <v>0</v>
      </c>
      <c r="AH53" s="3">
        <f t="shared" si="6"/>
        <v>0</v>
      </c>
      <c r="AI53" s="3">
        <f t="shared" si="7"/>
        <v>0</v>
      </c>
      <c r="AJ53" s="3">
        <f t="shared" si="8"/>
        <v>0</v>
      </c>
      <c r="AK53" s="3">
        <f t="shared" si="9"/>
        <v>0</v>
      </c>
    </row>
    <row r="54" spans="2:37" ht="12.4" customHeight="1" x14ac:dyDescent="0.25">
      <c r="B54" s="4">
        <f>FILIACIÓN!B13</f>
        <v>6</v>
      </c>
      <c r="C54" s="11" t="str">
        <f>CONCATENATE(FILIACIÓN!C13," ",FILIACIÓN!D13," ",FILIACIÓN!E13)</f>
        <v xml:space="preserve">  </v>
      </c>
      <c r="D54" s="20"/>
      <c r="E54" s="8">
        <f>FILIACIÓN!I13</f>
        <v>0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3">
        <f t="shared" si="5"/>
        <v>0</v>
      </c>
      <c r="AH54" s="3">
        <f t="shared" si="6"/>
        <v>0</v>
      </c>
      <c r="AI54" s="3">
        <f t="shared" si="7"/>
        <v>0</v>
      </c>
      <c r="AJ54" s="3">
        <f t="shared" si="8"/>
        <v>0</v>
      </c>
      <c r="AK54" s="3">
        <f t="shared" si="9"/>
        <v>0</v>
      </c>
    </row>
    <row r="55" spans="2:37" ht="12.4" customHeight="1" x14ac:dyDescent="0.25">
      <c r="B55" s="4">
        <f>FILIACIÓN!B14</f>
        <v>7</v>
      </c>
      <c r="C55" s="11" t="str">
        <f>CONCATENATE(FILIACIÓN!C14," ",FILIACIÓN!D14," ",FILIACIÓN!E14)</f>
        <v xml:space="preserve">  </v>
      </c>
      <c r="D55" s="20"/>
      <c r="E55" s="8">
        <f>FILIACIÓN!I14</f>
        <v>0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3">
        <f t="shared" si="5"/>
        <v>0</v>
      </c>
      <c r="AH55" s="3">
        <f t="shared" si="6"/>
        <v>0</v>
      </c>
      <c r="AI55" s="3">
        <f t="shared" si="7"/>
        <v>0</v>
      </c>
      <c r="AJ55" s="3">
        <f t="shared" si="8"/>
        <v>0</v>
      </c>
      <c r="AK55" s="3">
        <f t="shared" si="9"/>
        <v>0</v>
      </c>
    </row>
    <row r="56" spans="2:37" ht="12.4" customHeight="1" x14ac:dyDescent="0.25">
      <c r="B56" s="4">
        <f>FILIACIÓN!B15</f>
        <v>8</v>
      </c>
      <c r="C56" s="11" t="str">
        <f>CONCATENATE(FILIACIÓN!C15," ",FILIACIÓN!D15," ",FILIACIÓN!E15)</f>
        <v xml:space="preserve">  </v>
      </c>
      <c r="D56" s="20"/>
      <c r="E56" s="8">
        <f>FILIACIÓN!I15</f>
        <v>0</v>
      </c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3">
        <f t="shared" si="5"/>
        <v>0</v>
      </c>
      <c r="AH56" s="3">
        <f t="shared" si="6"/>
        <v>0</v>
      </c>
      <c r="AI56" s="3">
        <f t="shared" si="7"/>
        <v>0</v>
      </c>
      <c r="AJ56" s="3">
        <f t="shared" si="8"/>
        <v>0</v>
      </c>
      <c r="AK56" s="3">
        <f t="shared" si="9"/>
        <v>0</v>
      </c>
    </row>
    <row r="57" spans="2:37" ht="12.4" customHeight="1" x14ac:dyDescent="0.25">
      <c r="B57" s="4">
        <f>FILIACIÓN!B16</f>
        <v>9</v>
      </c>
      <c r="C57" s="11" t="str">
        <f>CONCATENATE(FILIACIÓN!C16," ",FILIACIÓN!D16," ",FILIACIÓN!E16)</f>
        <v xml:space="preserve">  </v>
      </c>
      <c r="D57" s="20"/>
      <c r="E57" s="8">
        <f>FILIACIÓN!I16</f>
        <v>0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3">
        <f t="shared" si="5"/>
        <v>0</v>
      </c>
      <c r="AH57" s="3">
        <f t="shared" si="6"/>
        <v>0</v>
      </c>
      <c r="AI57" s="3">
        <f t="shared" si="7"/>
        <v>0</v>
      </c>
      <c r="AJ57" s="3">
        <f t="shared" si="8"/>
        <v>0</v>
      </c>
      <c r="AK57" s="3">
        <f t="shared" si="9"/>
        <v>0</v>
      </c>
    </row>
    <row r="58" spans="2:37" ht="12.4" customHeight="1" x14ac:dyDescent="0.25">
      <c r="B58" s="4">
        <f>FILIACIÓN!B17</f>
        <v>10</v>
      </c>
      <c r="C58" s="11" t="str">
        <f>CONCATENATE(FILIACIÓN!C17," ",FILIACIÓN!D17," ",FILIACIÓN!E17)</f>
        <v xml:space="preserve">  </v>
      </c>
      <c r="D58" s="20"/>
      <c r="E58" s="8">
        <f>FILIACIÓN!I17</f>
        <v>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3">
        <f t="shared" si="5"/>
        <v>0</v>
      </c>
      <c r="AH58" s="3">
        <f t="shared" si="6"/>
        <v>0</v>
      </c>
      <c r="AI58" s="3">
        <f t="shared" si="7"/>
        <v>0</v>
      </c>
      <c r="AJ58" s="3">
        <f t="shared" si="8"/>
        <v>0</v>
      </c>
      <c r="AK58" s="3">
        <f t="shared" si="9"/>
        <v>0</v>
      </c>
    </row>
    <row r="59" spans="2:37" ht="12.4" customHeight="1" x14ac:dyDescent="0.25">
      <c r="B59" s="4">
        <f>FILIACIÓN!B18</f>
        <v>11</v>
      </c>
      <c r="C59" s="11" t="str">
        <f>CONCATENATE(FILIACIÓN!C18," ",FILIACIÓN!D18," ",FILIACIÓN!E18)</f>
        <v xml:space="preserve">  </v>
      </c>
      <c r="D59" s="20"/>
      <c r="E59" s="8">
        <f>FILIACIÓN!I18</f>
        <v>0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3">
        <f t="shared" si="5"/>
        <v>0</v>
      </c>
      <c r="AH59" s="3">
        <f t="shared" si="6"/>
        <v>0</v>
      </c>
      <c r="AI59" s="3">
        <f t="shared" si="7"/>
        <v>0</v>
      </c>
      <c r="AJ59" s="3">
        <f t="shared" si="8"/>
        <v>0</v>
      </c>
      <c r="AK59" s="3">
        <f t="shared" si="9"/>
        <v>0</v>
      </c>
    </row>
    <row r="60" spans="2:37" ht="12.4" customHeight="1" x14ac:dyDescent="0.25">
      <c r="B60" s="4">
        <f>FILIACIÓN!B19</f>
        <v>12</v>
      </c>
      <c r="C60" s="11" t="str">
        <f>CONCATENATE(FILIACIÓN!C19," ",FILIACIÓN!D19," ",FILIACIÓN!E19)</f>
        <v xml:space="preserve">  </v>
      </c>
      <c r="D60" s="20"/>
      <c r="E60" s="8">
        <f>FILIACIÓN!I19</f>
        <v>0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3">
        <f t="shared" si="5"/>
        <v>0</v>
      </c>
      <c r="AH60" s="3">
        <f t="shared" si="6"/>
        <v>0</v>
      </c>
      <c r="AI60" s="3">
        <f t="shared" si="7"/>
        <v>0</v>
      </c>
      <c r="AJ60" s="3">
        <f t="shared" si="8"/>
        <v>0</v>
      </c>
      <c r="AK60" s="3">
        <f t="shared" si="9"/>
        <v>0</v>
      </c>
    </row>
    <row r="61" spans="2:37" ht="12.4" customHeight="1" x14ac:dyDescent="0.25">
      <c r="B61" s="4">
        <f>FILIACIÓN!B20</f>
        <v>13</v>
      </c>
      <c r="C61" s="11" t="str">
        <f>CONCATENATE(FILIACIÓN!C20," ",FILIACIÓN!D20," ",FILIACIÓN!E20)</f>
        <v xml:space="preserve">  </v>
      </c>
      <c r="D61" s="20"/>
      <c r="E61" s="8">
        <f>FILIACIÓN!I20</f>
        <v>0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3">
        <f t="shared" si="5"/>
        <v>0</v>
      </c>
      <c r="AH61" s="3">
        <f t="shared" si="6"/>
        <v>0</v>
      </c>
      <c r="AI61" s="3">
        <f t="shared" si="7"/>
        <v>0</v>
      </c>
      <c r="AJ61" s="3">
        <f t="shared" si="8"/>
        <v>0</v>
      </c>
      <c r="AK61" s="3">
        <f t="shared" si="9"/>
        <v>0</v>
      </c>
    </row>
    <row r="62" spans="2:37" ht="12.4" customHeight="1" x14ac:dyDescent="0.25">
      <c r="B62" s="4">
        <f>FILIACIÓN!B21</f>
        <v>14</v>
      </c>
      <c r="C62" s="11" t="str">
        <f>CONCATENATE(FILIACIÓN!C21," ",FILIACIÓN!D21," ",FILIACIÓN!E21)</f>
        <v xml:space="preserve">  </v>
      </c>
      <c r="D62" s="20"/>
      <c r="E62" s="8">
        <f>FILIACIÓN!I21</f>
        <v>0</v>
      </c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3">
        <f t="shared" si="5"/>
        <v>0</v>
      </c>
      <c r="AH62" s="3">
        <f t="shared" si="6"/>
        <v>0</v>
      </c>
      <c r="AI62" s="3">
        <f t="shared" si="7"/>
        <v>0</v>
      </c>
      <c r="AJ62" s="3">
        <f t="shared" si="8"/>
        <v>0</v>
      </c>
      <c r="AK62" s="3">
        <f t="shared" si="9"/>
        <v>0</v>
      </c>
    </row>
    <row r="63" spans="2:37" ht="12.4" customHeight="1" x14ac:dyDescent="0.25">
      <c r="B63" s="4">
        <f>FILIACIÓN!B22</f>
        <v>15</v>
      </c>
      <c r="C63" s="11" t="str">
        <f>CONCATENATE(FILIACIÓN!C22," ",FILIACIÓN!D22," ",FILIACIÓN!E22)</f>
        <v xml:space="preserve">  </v>
      </c>
      <c r="D63" s="20"/>
      <c r="E63" s="8">
        <f>FILIACIÓN!I22</f>
        <v>0</v>
      </c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3">
        <f t="shared" si="5"/>
        <v>0</v>
      </c>
      <c r="AH63" s="3">
        <f t="shared" si="6"/>
        <v>0</v>
      </c>
      <c r="AI63" s="3">
        <f t="shared" si="7"/>
        <v>0</v>
      </c>
      <c r="AJ63" s="3">
        <f t="shared" si="8"/>
        <v>0</v>
      </c>
      <c r="AK63" s="3">
        <f t="shared" si="9"/>
        <v>0</v>
      </c>
    </row>
    <row r="64" spans="2:37" ht="12.4" customHeight="1" x14ac:dyDescent="0.25">
      <c r="B64" s="4">
        <f>FILIACIÓN!B23</f>
        <v>16</v>
      </c>
      <c r="C64" s="11" t="str">
        <f>CONCATENATE(FILIACIÓN!C23," ",FILIACIÓN!D23," ",FILIACIÓN!E23)</f>
        <v xml:space="preserve">  </v>
      </c>
      <c r="D64" s="20"/>
      <c r="E64" s="8">
        <f>FILIACIÓN!I23</f>
        <v>0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3">
        <f t="shared" si="5"/>
        <v>0</v>
      </c>
      <c r="AH64" s="3">
        <f t="shared" si="6"/>
        <v>0</v>
      </c>
      <c r="AI64" s="3">
        <f t="shared" si="7"/>
        <v>0</v>
      </c>
      <c r="AJ64" s="3">
        <f t="shared" si="8"/>
        <v>0</v>
      </c>
      <c r="AK64" s="3">
        <f t="shared" si="9"/>
        <v>0</v>
      </c>
    </row>
    <row r="65" spans="2:37" ht="12.4" customHeight="1" x14ac:dyDescent="0.25">
      <c r="B65" s="4">
        <f>FILIACIÓN!B24</f>
        <v>17</v>
      </c>
      <c r="C65" s="11" t="str">
        <f>CONCATENATE(FILIACIÓN!C24," ",FILIACIÓN!D24," ",FILIACIÓN!E24)</f>
        <v xml:space="preserve">  </v>
      </c>
      <c r="D65" s="20"/>
      <c r="E65" s="8">
        <f>FILIACIÓN!I24</f>
        <v>0</v>
      </c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3">
        <f t="shared" si="5"/>
        <v>0</v>
      </c>
      <c r="AH65" s="3">
        <f t="shared" si="6"/>
        <v>0</v>
      </c>
      <c r="AI65" s="3">
        <f t="shared" si="7"/>
        <v>0</v>
      </c>
      <c r="AJ65" s="3">
        <f t="shared" si="8"/>
        <v>0</v>
      </c>
      <c r="AK65" s="3">
        <f t="shared" si="9"/>
        <v>0</v>
      </c>
    </row>
    <row r="66" spans="2:37" ht="12.4" customHeight="1" x14ac:dyDescent="0.25">
      <c r="B66" s="4">
        <f>FILIACIÓN!B25</f>
        <v>18</v>
      </c>
      <c r="C66" s="11" t="str">
        <f>CONCATENATE(FILIACIÓN!C25," ",FILIACIÓN!D25," ",FILIACIÓN!E25)</f>
        <v xml:space="preserve">  </v>
      </c>
      <c r="D66" s="20"/>
      <c r="E66" s="8">
        <f>FILIACIÓN!I25</f>
        <v>0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3">
        <f t="shared" si="5"/>
        <v>0</v>
      </c>
      <c r="AH66" s="3">
        <f t="shared" si="6"/>
        <v>0</v>
      </c>
      <c r="AI66" s="3">
        <f t="shared" si="7"/>
        <v>0</v>
      </c>
      <c r="AJ66" s="3">
        <f t="shared" si="8"/>
        <v>0</v>
      </c>
      <c r="AK66" s="3">
        <f t="shared" si="9"/>
        <v>0</v>
      </c>
    </row>
    <row r="67" spans="2:37" ht="12.4" customHeight="1" x14ac:dyDescent="0.25">
      <c r="B67" s="4">
        <f>FILIACIÓN!B26</f>
        <v>19</v>
      </c>
      <c r="C67" s="11" t="str">
        <f>CONCATENATE(FILIACIÓN!C26," ",FILIACIÓN!D26," ",FILIACIÓN!E26)</f>
        <v xml:space="preserve">  </v>
      </c>
      <c r="D67" s="20"/>
      <c r="E67" s="8">
        <f>FILIACIÓN!I26</f>
        <v>0</v>
      </c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3">
        <f t="shared" si="5"/>
        <v>0</v>
      </c>
      <c r="AH67" s="3">
        <f t="shared" si="6"/>
        <v>0</v>
      </c>
      <c r="AI67" s="3">
        <f t="shared" si="7"/>
        <v>0</v>
      </c>
      <c r="AJ67" s="3">
        <f t="shared" si="8"/>
        <v>0</v>
      </c>
      <c r="AK67" s="3">
        <f t="shared" si="9"/>
        <v>0</v>
      </c>
    </row>
    <row r="68" spans="2:37" ht="12.4" customHeight="1" x14ac:dyDescent="0.25">
      <c r="B68" s="4">
        <f>FILIACIÓN!B27</f>
        <v>20</v>
      </c>
      <c r="C68" s="11" t="str">
        <f>CONCATENATE(FILIACIÓN!C27," ",FILIACIÓN!D27," ",FILIACIÓN!E27)</f>
        <v xml:space="preserve">  </v>
      </c>
      <c r="D68" s="20"/>
      <c r="E68" s="8">
        <f>FILIACIÓN!I27</f>
        <v>0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3">
        <f t="shared" si="5"/>
        <v>0</v>
      </c>
      <c r="AH68" s="3">
        <f t="shared" si="6"/>
        <v>0</v>
      </c>
      <c r="AI68" s="3">
        <f t="shared" si="7"/>
        <v>0</v>
      </c>
      <c r="AJ68" s="3">
        <f t="shared" si="8"/>
        <v>0</v>
      </c>
      <c r="AK68" s="3">
        <f t="shared" si="9"/>
        <v>0</v>
      </c>
    </row>
    <row r="69" spans="2:37" ht="12.4" customHeight="1" x14ac:dyDescent="0.25">
      <c r="B69" s="4">
        <f>FILIACIÓN!B28</f>
        <v>21</v>
      </c>
      <c r="C69" s="11" t="str">
        <f>CONCATENATE(FILIACIÓN!C28," ",FILIACIÓN!D28," ",FILIACIÓN!E28)</f>
        <v xml:space="preserve">  </v>
      </c>
      <c r="D69" s="20"/>
      <c r="E69" s="8">
        <f>FILIACIÓN!I28</f>
        <v>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3">
        <f t="shared" si="5"/>
        <v>0</v>
      </c>
      <c r="AH69" s="3">
        <f t="shared" si="6"/>
        <v>0</v>
      </c>
      <c r="AI69" s="3">
        <f t="shared" si="7"/>
        <v>0</v>
      </c>
      <c r="AJ69" s="3">
        <f t="shared" si="8"/>
        <v>0</v>
      </c>
      <c r="AK69" s="3">
        <f t="shared" si="9"/>
        <v>0</v>
      </c>
    </row>
    <row r="70" spans="2:37" ht="12.4" customHeight="1" x14ac:dyDescent="0.25">
      <c r="B70" s="4">
        <f>FILIACIÓN!B29</f>
        <v>22</v>
      </c>
      <c r="C70" s="11" t="str">
        <f>CONCATENATE(FILIACIÓN!C29," ",FILIACIÓN!D29," ",FILIACIÓN!E29)</f>
        <v xml:space="preserve">  </v>
      </c>
      <c r="D70" s="20"/>
      <c r="E70" s="8">
        <f>FILIACIÓN!I29</f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3">
        <f t="shared" si="5"/>
        <v>0</v>
      </c>
      <c r="AH70" s="3">
        <f t="shared" si="6"/>
        <v>0</v>
      </c>
      <c r="AI70" s="3">
        <f t="shared" si="7"/>
        <v>0</v>
      </c>
      <c r="AJ70" s="3">
        <f t="shared" si="8"/>
        <v>0</v>
      </c>
      <c r="AK70" s="3">
        <f t="shared" si="9"/>
        <v>0</v>
      </c>
    </row>
    <row r="71" spans="2:37" ht="12.4" customHeight="1" x14ac:dyDescent="0.25">
      <c r="B71" s="4">
        <f>FILIACIÓN!B30</f>
        <v>23</v>
      </c>
      <c r="C71" s="11" t="str">
        <f>CONCATENATE(FILIACIÓN!C30," ",FILIACIÓN!D30," ",FILIACIÓN!E30)</f>
        <v xml:space="preserve">  </v>
      </c>
      <c r="D71" s="20"/>
      <c r="E71" s="8">
        <f>FILIACIÓN!I30</f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3">
        <f t="shared" si="5"/>
        <v>0</v>
      </c>
      <c r="AH71" s="3">
        <f t="shared" si="6"/>
        <v>0</v>
      </c>
      <c r="AI71" s="3">
        <f t="shared" si="7"/>
        <v>0</v>
      </c>
      <c r="AJ71" s="3">
        <f t="shared" si="8"/>
        <v>0</v>
      </c>
      <c r="AK71" s="3">
        <f t="shared" si="9"/>
        <v>0</v>
      </c>
    </row>
    <row r="72" spans="2:37" ht="12.4" customHeight="1" x14ac:dyDescent="0.25">
      <c r="B72" s="4">
        <f>FILIACIÓN!B31</f>
        <v>24</v>
      </c>
      <c r="C72" s="11" t="str">
        <f>CONCATENATE(FILIACIÓN!C31," ",FILIACIÓN!D31," ",FILIACIÓN!E31)</f>
        <v xml:space="preserve">  </v>
      </c>
      <c r="D72" s="20"/>
      <c r="E72" s="8">
        <f>FILIACIÓN!I31</f>
        <v>0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3">
        <f t="shared" si="5"/>
        <v>0</v>
      </c>
      <c r="AH72" s="3">
        <f t="shared" si="6"/>
        <v>0</v>
      </c>
      <c r="AI72" s="3">
        <f t="shared" si="7"/>
        <v>0</v>
      </c>
      <c r="AJ72" s="3">
        <f t="shared" si="8"/>
        <v>0</v>
      </c>
      <c r="AK72" s="3">
        <f t="shared" si="9"/>
        <v>0</v>
      </c>
    </row>
    <row r="73" spans="2:37" ht="12.4" customHeight="1" x14ac:dyDescent="0.25">
      <c r="B73" s="4">
        <f>FILIACIÓN!B32</f>
        <v>25</v>
      </c>
      <c r="C73" s="11" t="str">
        <f>CONCATENATE(FILIACIÓN!C32," ",FILIACIÓN!D32," ",FILIACIÓN!E32)</f>
        <v xml:space="preserve">  </v>
      </c>
      <c r="D73" s="20"/>
      <c r="E73" s="8">
        <f>FILIACIÓN!I32</f>
        <v>0</v>
      </c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3">
        <f t="shared" si="5"/>
        <v>0</v>
      </c>
      <c r="AH73" s="3">
        <f t="shared" si="6"/>
        <v>0</v>
      </c>
      <c r="AI73" s="3">
        <f t="shared" si="7"/>
        <v>0</v>
      </c>
      <c r="AJ73" s="3">
        <f t="shared" si="8"/>
        <v>0</v>
      </c>
      <c r="AK73" s="3">
        <f t="shared" si="9"/>
        <v>0</v>
      </c>
    </row>
    <row r="74" spans="2:37" ht="12.4" customHeight="1" x14ac:dyDescent="0.25">
      <c r="B74" s="4">
        <f>FILIACIÓN!B33</f>
        <v>26</v>
      </c>
      <c r="C74" s="11" t="str">
        <f>CONCATENATE(FILIACIÓN!C33," ",FILIACIÓN!D33," ",FILIACIÓN!E33)</f>
        <v xml:space="preserve">  </v>
      </c>
      <c r="D74" s="20"/>
      <c r="E74" s="8">
        <f>FILIACIÓN!I33</f>
        <v>0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3">
        <f t="shared" si="5"/>
        <v>0</v>
      </c>
      <c r="AH74" s="3">
        <f t="shared" si="6"/>
        <v>0</v>
      </c>
      <c r="AI74" s="3">
        <f t="shared" si="7"/>
        <v>0</v>
      </c>
      <c r="AJ74" s="3">
        <f t="shared" si="8"/>
        <v>0</v>
      </c>
      <c r="AK74" s="3">
        <f t="shared" si="9"/>
        <v>0</v>
      </c>
    </row>
    <row r="75" spans="2:37" ht="12.4" customHeight="1" x14ac:dyDescent="0.25">
      <c r="B75" s="4">
        <f>FILIACIÓN!B34</f>
        <v>27</v>
      </c>
      <c r="C75" s="11" t="str">
        <f>CONCATENATE(FILIACIÓN!C34," ",FILIACIÓN!D34," ",FILIACIÓN!E34)</f>
        <v xml:space="preserve">  </v>
      </c>
      <c r="D75" s="20"/>
      <c r="E75" s="8">
        <f>FILIACIÓN!I34</f>
        <v>0</v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3">
        <f t="shared" si="5"/>
        <v>0</v>
      </c>
      <c r="AH75" s="3">
        <f t="shared" si="6"/>
        <v>0</v>
      </c>
      <c r="AI75" s="3">
        <f t="shared" si="7"/>
        <v>0</v>
      </c>
      <c r="AJ75" s="3">
        <f t="shared" si="8"/>
        <v>0</v>
      </c>
      <c r="AK75" s="3">
        <f t="shared" si="9"/>
        <v>0</v>
      </c>
    </row>
    <row r="76" spans="2:37" ht="12.4" customHeight="1" x14ac:dyDescent="0.25">
      <c r="B76" s="4">
        <f>FILIACIÓN!B35</f>
        <v>28</v>
      </c>
      <c r="C76" s="11" t="str">
        <f>CONCATENATE(FILIACIÓN!C35," ",FILIACIÓN!D35," ",FILIACIÓN!E35)</f>
        <v xml:space="preserve">  </v>
      </c>
      <c r="D76" s="20"/>
      <c r="E76" s="8">
        <f>FILIACIÓN!I35</f>
        <v>0</v>
      </c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3">
        <f t="shared" si="5"/>
        <v>0</v>
      </c>
      <c r="AH76" s="3">
        <f t="shared" si="6"/>
        <v>0</v>
      </c>
      <c r="AI76" s="3">
        <f t="shared" si="7"/>
        <v>0</v>
      </c>
      <c r="AJ76" s="3">
        <f t="shared" si="8"/>
        <v>0</v>
      </c>
      <c r="AK76" s="3">
        <f t="shared" si="9"/>
        <v>0</v>
      </c>
    </row>
    <row r="77" spans="2:37" ht="12.4" customHeight="1" x14ac:dyDescent="0.25">
      <c r="B77" s="4">
        <f>FILIACIÓN!B36</f>
        <v>29</v>
      </c>
      <c r="C77" s="11" t="str">
        <f>CONCATENATE(FILIACIÓN!C36," ",FILIACIÓN!D36," ",FILIACIÓN!E36)</f>
        <v xml:space="preserve">  </v>
      </c>
      <c r="D77" s="20"/>
      <c r="E77" s="8">
        <f>FILIACIÓN!I36</f>
        <v>0</v>
      </c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3">
        <f t="shared" si="5"/>
        <v>0</v>
      </c>
      <c r="AH77" s="3">
        <f t="shared" si="6"/>
        <v>0</v>
      </c>
      <c r="AI77" s="3">
        <f t="shared" si="7"/>
        <v>0</v>
      </c>
      <c r="AJ77" s="3">
        <f t="shared" si="8"/>
        <v>0</v>
      </c>
      <c r="AK77" s="3">
        <f t="shared" si="9"/>
        <v>0</v>
      </c>
    </row>
    <row r="78" spans="2:37" ht="12.4" customHeight="1" x14ac:dyDescent="0.25">
      <c r="B78" s="4">
        <f>FILIACIÓN!B37</f>
        <v>30</v>
      </c>
      <c r="C78" s="11" t="str">
        <f>CONCATENATE(FILIACIÓN!C37," ",FILIACIÓN!D37," ",FILIACIÓN!E37)</f>
        <v xml:space="preserve">  </v>
      </c>
      <c r="D78" s="20"/>
      <c r="E78" s="8">
        <f>FILIACIÓN!I37</f>
        <v>0</v>
      </c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3">
        <f t="shared" si="5"/>
        <v>0</v>
      </c>
      <c r="AH78" s="3">
        <f t="shared" si="6"/>
        <v>0</v>
      </c>
      <c r="AI78" s="3">
        <f t="shared" si="7"/>
        <v>0</v>
      </c>
      <c r="AJ78" s="3">
        <f t="shared" si="8"/>
        <v>0</v>
      </c>
      <c r="AK78" s="3">
        <f t="shared" si="9"/>
        <v>0</v>
      </c>
    </row>
    <row r="79" spans="2:37" ht="12.4" customHeight="1" x14ac:dyDescent="0.25">
      <c r="B79" s="4">
        <f>FILIACIÓN!B38</f>
        <v>31</v>
      </c>
      <c r="C79" s="11" t="str">
        <f>CONCATENATE(FILIACIÓN!C38," ",FILIACIÓN!D38," ",FILIACIÓN!E38)</f>
        <v xml:space="preserve">  </v>
      </c>
      <c r="D79" s="20"/>
      <c r="E79" s="8">
        <f>FILIACIÓN!I38</f>
        <v>0</v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3">
        <f t="shared" si="5"/>
        <v>0</v>
      </c>
      <c r="AH79" s="3">
        <f t="shared" si="6"/>
        <v>0</v>
      </c>
      <c r="AI79" s="3">
        <f t="shared" si="7"/>
        <v>0</v>
      </c>
      <c r="AJ79" s="3">
        <f t="shared" si="8"/>
        <v>0</v>
      </c>
      <c r="AK79" s="3">
        <f t="shared" si="9"/>
        <v>0</v>
      </c>
    </row>
    <row r="80" spans="2:37" ht="12.4" customHeight="1" x14ac:dyDescent="0.25">
      <c r="B80" s="4">
        <f>FILIACIÓN!B39</f>
        <v>32</v>
      </c>
      <c r="C80" s="11" t="str">
        <f>CONCATENATE(FILIACIÓN!C39," ",FILIACIÓN!D39," ",FILIACIÓN!E39)</f>
        <v xml:space="preserve">  </v>
      </c>
      <c r="D80" s="20"/>
      <c r="E80" s="8">
        <f>FILIACIÓN!I39</f>
        <v>0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3">
        <f t="shared" si="5"/>
        <v>0</v>
      </c>
      <c r="AH80" s="3">
        <f t="shared" si="6"/>
        <v>0</v>
      </c>
      <c r="AI80" s="3">
        <f t="shared" si="7"/>
        <v>0</v>
      </c>
      <c r="AJ80" s="3">
        <f t="shared" si="8"/>
        <v>0</v>
      </c>
      <c r="AK80" s="3">
        <f t="shared" si="9"/>
        <v>0</v>
      </c>
    </row>
    <row r="81" spans="2:37" ht="12.4" customHeight="1" x14ac:dyDescent="0.25">
      <c r="B81" s="4">
        <f>FILIACIÓN!B40</f>
        <v>33</v>
      </c>
      <c r="C81" s="11" t="str">
        <f>CONCATENATE(FILIACIÓN!C40," ",FILIACIÓN!D40," ",FILIACIÓN!E40)</f>
        <v xml:space="preserve">  </v>
      </c>
      <c r="D81" s="20"/>
      <c r="E81" s="8">
        <f>FILIACIÓN!I40</f>
        <v>0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3">
        <f t="shared" si="5"/>
        <v>0</v>
      </c>
      <c r="AH81" s="3">
        <f t="shared" si="6"/>
        <v>0</v>
      </c>
      <c r="AI81" s="3">
        <f t="shared" si="7"/>
        <v>0</v>
      </c>
      <c r="AJ81" s="3">
        <f t="shared" si="8"/>
        <v>0</v>
      </c>
      <c r="AK81" s="3">
        <f t="shared" si="9"/>
        <v>0</v>
      </c>
    </row>
    <row r="82" spans="2:37" ht="12.4" customHeight="1" x14ac:dyDescent="0.25">
      <c r="B82" s="4">
        <f>FILIACIÓN!B41</f>
        <v>34</v>
      </c>
      <c r="C82" s="11" t="str">
        <f>CONCATENATE(FILIACIÓN!C41," ",FILIACIÓN!D41," ",FILIACIÓN!E41)</f>
        <v xml:space="preserve">  </v>
      </c>
      <c r="D82" s="20"/>
      <c r="E82" s="8">
        <f>FILIACIÓN!I41</f>
        <v>0</v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3">
        <f t="shared" si="5"/>
        <v>0</v>
      </c>
      <c r="AH82" s="3">
        <f t="shared" si="6"/>
        <v>0</v>
      </c>
      <c r="AI82" s="3">
        <f t="shared" si="7"/>
        <v>0</v>
      </c>
      <c r="AJ82" s="3">
        <f t="shared" si="8"/>
        <v>0</v>
      </c>
      <c r="AK82" s="3">
        <f t="shared" si="9"/>
        <v>0</v>
      </c>
    </row>
    <row r="83" spans="2:37" ht="12.4" customHeight="1" x14ac:dyDescent="0.25">
      <c r="B83" s="4">
        <f>FILIACIÓN!B42</f>
        <v>35</v>
      </c>
      <c r="C83" s="11" t="str">
        <f>CONCATENATE(FILIACIÓN!C42," ",FILIACIÓN!D42," ",FILIACIÓN!E42)</f>
        <v xml:space="preserve">  </v>
      </c>
      <c r="D83" s="20"/>
      <c r="E83" s="8">
        <f>FILIACIÓN!I42</f>
        <v>0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3">
        <f t="shared" si="5"/>
        <v>0</v>
      </c>
      <c r="AH83" s="3">
        <f t="shared" si="6"/>
        <v>0</v>
      </c>
      <c r="AI83" s="3">
        <f t="shared" si="7"/>
        <v>0</v>
      </c>
      <c r="AJ83" s="3">
        <f t="shared" si="8"/>
        <v>0</v>
      </c>
      <c r="AK83" s="3">
        <f t="shared" si="9"/>
        <v>0</v>
      </c>
    </row>
    <row r="84" spans="2:37" ht="12.4" customHeight="1" x14ac:dyDescent="0.25">
      <c r="B84" s="4">
        <f>FILIACIÓN!B43</f>
        <v>36</v>
      </c>
      <c r="C84" s="11" t="str">
        <f>CONCATENATE(FILIACIÓN!C43," ",FILIACIÓN!D43," ",FILIACIÓN!E43)</f>
        <v xml:space="preserve">  </v>
      </c>
      <c r="D84" s="20"/>
      <c r="E84" s="8">
        <f>FILIACIÓN!I43</f>
        <v>0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3">
        <f t="shared" si="5"/>
        <v>0</v>
      </c>
      <c r="AH84" s="3">
        <f t="shared" si="6"/>
        <v>0</v>
      </c>
      <c r="AI84" s="3">
        <f t="shared" si="7"/>
        <v>0</v>
      </c>
      <c r="AJ84" s="3">
        <f t="shared" si="8"/>
        <v>0</v>
      </c>
      <c r="AK84" s="3">
        <f t="shared" si="9"/>
        <v>0</v>
      </c>
    </row>
    <row r="86" spans="2:37" x14ac:dyDescent="0.25">
      <c r="AG86" s="1"/>
      <c r="AH86" s="1"/>
    </row>
  </sheetData>
  <mergeCells count="30">
    <mergeCell ref="AG4:AK4"/>
    <mergeCell ref="A1:AK1"/>
    <mergeCell ref="B2:C2"/>
    <mergeCell ref="D2:S2"/>
    <mergeCell ref="T2:X2"/>
    <mergeCell ref="Y2:AK2"/>
    <mergeCell ref="B3:C3"/>
    <mergeCell ref="D3:S3"/>
    <mergeCell ref="T3:X3"/>
    <mergeCell ref="Y3:AK3"/>
    <mergeCell ref="B4:C4"/>
    <mergeCell ref="D4:S4"/>
    <mergeCell ref="T4:X4"/>
    <mergeCell ref="Y4:AB4"/>
    <mergeCell ref="AC4:AF4"/>
    <mergeCell ref="AG46:AK46"/>
    <mergeCell ref="A43:AK43"/>
    <mergeCell ref="B44:C44"/>
    <mergeCell ref="D44:S44"/>
    <mergeCell ref="T44:X44"/>
    <mergeCell ref="Y44:AK44"/>
    <mergeCell ref="B45:C45"/>
    <mergeCell ref="D45:S45"/>
    <mergeCell ref="T45:X45"/>
    <mergeCell ref="Y45:AK45"/>
    <mergeCell ref="B46:C46"/>
    <mergeCell ref="D46:S46"/>
    <mergeCell ref="T46:X46"/>
    <mergeCell ref="Y46:AB46"/>
    <mergeCell ref="AC46:AF46"/>
  </mergeCells>
  <pageMargins left="0.31496062992125984" right="0.31496062992125984" top="0.59055118110236215" bottom="0.31496062992125984" header="0.31496062992125984" footer="0.31496062992125984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F47809-9D04-485F-A4BF-4D62B0E4BC2F}">
          <x14:formula1>
            <xm:f>'Estadistica 3er Trimestre'!$D$7:$E$7</xm:f>
          </x14:formula1>
          <xm:sqref>D7:D42 D49:D84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CARATULA</vt:lpstr>
      <vt:lpstr>FILIACIÓN</vt:lpstr>
      <vt:lpstr>Asistencia 1er Trimestre</vt:lpstr>
      <vt:lpstr>Eval. 1er trim.</vt:lpstr>
      <vt:lpstr>Estadistica 1er Trimestre</vt:lpstr>
      <vt:lpstr>Asistencia 2do Trimestre</vt:lpstr>
      <vt:lpstr>Eval. 2do trim.</vt:lpstr>
      <vt:lpstr>Estadistica 2do Trimestre</vt:lpstr>
      <vt:lpstr>Asistencia 3er Trimestre</vt:lpstr>
      <vt:lpstr>Eval. 3er trim.</vt:lpstr>
      <vt:lpstr>Estadistica 3er Trimestre</vt:lpstr>
      <vt:lpstr>Boletin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USUARIO</cp:lastModifiedBy>
  <cp:lastPrinted>2024-04-08T07:10:05Z</cp:lastPrinted>
  <dcterms:created xsi:type="dcterms:W3CDTF">2024-04-08T02:29:39Z</dcterms:created>
  <dcterms:modified xsi:type="dcterms:W3CDTF">2025-01-14T13:30:32Z</dcterms:modified>
</cp:coreProperties>
</file>